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700" windowHeight="8355" tabRatio="849" activeTab="1"/>
  </bookViews>
  <sheets>
    <sheet name="   使い方の説明   " sheetId="1" r:id="rId1"/>
    <sheet name="    分 数 の 勉 強    " sheetId="2" r:id="rId2"/>
    <sheet name="   分数の説明 （指導者用 ）   " sheetId="3" r:id="rId3"/>
    <sheet name="  分数の問題  " sheetId="4" state="hidden" r:id="rId4"/>
  </sheets>
  <definedNames/>
  <calcPr fullCalcOnLoad="1"/>
</workbook>
</file>

<file path=xl/sharedStrings.xml><?xml version="1.0" encoding="utf-8"?>
<sst xmlns="http://schemas.openxmlformats.org/spreadsheetml/2006/main" count="352" uniqueCount="72">
  <si>
    <t>+</t>
  </si>
  <si>
    <t>=</t>
  </si>
  <si>
    <t>=</t>
  </si>
  <si>
    <t>×</t>
  </si>
  <si>
    <t>-</t>
  </si>
  <si>
    <t>÷</t>
  </si>
  <si>
    <t>×</t>
  </si>
  <si>
    <t>=</t>
  </si>
  <si>
    <t>問 ①</t>
  </si>
  <si>
    <t>問 ②</t>
  </si>
  <si>
    <t>問 ③</t>
  </si>
  <si>
    <t>問 ④</t>
  </si>
  <si>
    <t>=</t>
  </si>
  <si>
    <t>+</t>
  </si>
  <si>
    <t>=</t>
  </si>
  <si>
    <t>÷</t>
  </si>
  <si>
    <r>
      <t>最大公約数を入れる</t>
    </r>
    <r>
      <rPr>
        <b/>
        <sz val="24"/>
        <color indexed="12"/>
        <rFont val="ＭＳ Ｐゴシック"/>
        <family val="3"/>
      </rPr>
      <t>↓</t>
    </r>
  </si>
  <si>
    <r>
      <t>答</t>
    </r>
    <r>
      <rPr>
        <b/>
        <sz val="36"/>
        <color indexed="10"/>
        <rFont val="ＭＳ Ｐゴシック"/>
        <family val="3"/>
      </rPr>
      <t>↓</t>
    </r>
    <r>
      <rPr>
        <b/>
        <sz val="20"/>
        <color indexed="8"/>
        <rFont val="ＭＳ Ｐゴシック"/>
        <family val="3"/>
      </rPr>
      <t>え</t>
    </r>
  </si>
  <si>
    <t>↓</t>
  </si>
  <si>
    <t>↓</t>
  </si>
  <si>
    <r>
      <t>①</t>
    </r>
    <r>
      <rPr>
        <b/>
        <sz val="24"/>
        <color indexed="8"/>
        <rFont val="ＭＳ Ｐゴシック"/>
        <family val="3"/>
      </rPr>
      <t xml:space="preserve">   分数の足し算</t>
    </r>
  </si>
  <si>
    <r>
      <t>②</t>
    </r>
    <r>
      <rPr>
        <b/>
        <sz val="24"/>
        <color indexed="8"/>
        <rFont val="ＭＳ Ｐゴシック"/>
        <family val="3"/>
      </rPr>
      <t xml:space="preserve">   分数の引き算</t>
    </r>
  </si>
  <si>
    <r>
      <t>③</t>
    </r>
    <r>
      <rPr>
        <b/>
        <sz val="24"/>
        <color indexed="8"/>
        <rFont val="ＭＳ Ｐゴシック"/>
        <family val="3"/>
      </rPr>
      <t xml:space="preserve">   分数の掛け算</t>
    </r>
  </si>
  <si>
    <r>
      <t>④</t>
    </r>
    <r>
      <rPr>
        <b/>
        <sz val="24"/>
        <color indexed="8"/>
        <rFont val="ＭＳ Ｐゴシック"/>
        <family val="3"/>
      </rPr>
      <t xml:space="preserve">   分数の割り算</t>
    </r>
  </si>
  <si>
    <r>
      <t xml:space="preserve">問  題  ①      </t>
    </r>
    <r>
      <rPr>
        <sz val="26"/>
        <color indexed="8"/>
        <rFont val="ＭＳ Ｐゴシック"/>
        <family val="3"/>
      </rPr>
      <t>分  数  の</t>
    </r>
    <r>
      <rPr>
        <b/>
        <sz val="26"/>
        <color indexed="8"/>
        <rFont val="ＭＳ Ｐゴシック"/>
        <family val="3"/>
      </rPr>
      <t xml:space="preserve">  </t>
    </r>
    <r>
      <rPr>
        <b/>
        <sz val="26"/>
        <color indexed="14"/>
        <rFont val="ＭＳ Ｐゴシック"/>
        <family val="3"/>
      </rPr>
      <t>足  し  算</t>
    </r>
    <r>
      <rPr>
        <b/>
        <sz val="26"/>
        <color indexed="8"/>
        <rFont val="ＭＳ Ｐゴシック"/>
        <family val="3"/>
      </rPr>
      <t xml:space="preserve">  </t>
    </r>
  </si>
  <si>
    <r>
      <t xml:space="preserve">問  題  ②      </t>
    </r>
    <r>
      <rPr>
        <sz val="26"/>
        <color indexed="8"/>
        <rFont val="ＭＳ Ｐゴシック"/>
        <family val="3"/>
      </rPr>
      <t>分  数  の</t>
    </r>
    <r>
      <rPr>
        <b/>
        <sz val="26"/>
        <color indexed="8"/>
        <rFont val="ＭＳ Ｐゴシック"/>
        <family val="3"/>
      </rPr>
      <t xml:space="preserve">  </t>
    </r>
    <r>
      <rPr>
        <b/>
        <sz val="26"/>
        <color indexed="14"/>
        <rFont val="ＭＳ Ｐゴシック"/>
        <family val="3"/>
      </rPr>
      <t>引  き  算</t>
    </r>
    <r>
      <rPr>
        <b/>
        <sz val="26"/>
        <color indexed="8"/>
        <rFont val="ＭＳ Ｐゴシック"/>
        <family val="3"/>
      </rPr>
      <t xml:space="preserve">  </t>
    </r>
  </si>
  <si>
    <r>
      <t xml:space="preserve">問  題  ③      </t>
    </r>
    <r>
      <rPr>
        <sz val="26"/>
        <color indexed="8"/>
        <rFont val="ＭＳ Ｐゴシック"/>
        <family val="3"/>
      </rPr>
      <t>分  数  の</t>
    </r>
    <r>
      <rPr>
        <b/>
        <sz val="26"/>
        <color indexed="8"/>
        <rFont val="ＭＳ Ｐゴシック"/>
        <family val="3"/>
      </rPr>
      <t xml:space="preserve">  </t>
    </r>
    <r>
      <rPr>
        <b/>
        <sz val="26"/>
        <color indexed="14"/>
        <rFont val="ＭＳ Ｐゴシック"/>
        <family val="3"/>
      </rPr>
      <t>掛  け  算</t>
    </r>
  </si>
  <si>
    <r>
      <t xml:space="preserve">問  題  ④      </t>
    </r>
    <r>
      <rPr>
        <sz val="26"/>
        <color indexed="8"/>
        <rFont val="ＭＳ Ｐゴシック"/>
        <family val="3"/>
      </rPr>
      <t>分  数  の</t>
    </r>
    <r>
      <rPr>
        <b/>
        <sz val="26"/>
        <color indexed="8"/>
        <rFont val="ＭＳ Ｐゴシック"/>
        <family val="3"/>
      </rPr>
      <t xml:space="preserve">  </t>
    </r>
    <r>
      <rPr>
        <b/>
        <sz val="26"/>
        <color indexed="14"/>
        <rFont val="ＭＳ Ｐゴシック"/>
        <family val="3"/>
      </rPr>
      <t>割  り  算</t>
    </r>
  </si>
  <si>
    <t>Ｘ</t>
  </si>
  <si>
    <r>
      <t xml:space="preserve"> の中 </t>
    </r>
    <r>
      <rPr>
        <b/>
        <sz val="16"/>
        <rFont val="ＭＳ Ｐゴシック"/>
        <family val="3"/>
      </rPr>
      <t>以外</t>
    </r>
    <r>
      <rPr>
        <sz val="16"/>
        <rFont val="ＭＳ Ｐゴシック"/>
        <family val="3"/>
      </rPr>
      <t>を変更や消そうとしてもロックされており、変更や消すことは出来ません。</t>
    </r>
  </si>
  <si>
    <t>1.</t>
  </si>
  <si>
    <t>3.</t>
  </si>
  <si>
    <r>
      <t xml:space="preserve">自分で解いた  </t>
    </r>
    <r>
      <rPr>
        <b/>
        <sz val="36"/>
        <color indexed="10"/>
        <rFont val="ＭＳ Ｐゴシック"/>
        <family val="3"/>
      </rPr>
      <t>↑</t>
    </r>
    <r>
      <rPr>
        <sz val="20"/>
        <color indexed="12"/>
        <rFont val="ＭＳ Ｐゴシック"/>
        <family val="3"/>
      </rPr>
      <t xml:space="preserve">  </t>
    </r>
    <r>
      <rPr>
        <b/>
        <sz val="20"/>
        <color indexed="8"/>
        <rFont val="ＭＳ Ｐゴシック"/>
        <family val="3"/>
      </rPr>
      <t>答  え</t>
    </r>
    <r>
      <rPr>
        <sz val="20"/>
        <color indexed="12"/>
        <rFont val="ＭＳ Ｐゴシック"/>
        <family val="3"/>
      </rPr>
      <t xml:space="preserve">  が正しいか </t>
    </r>
    <r>
      <rPr>
        <b/>
        <sz val="22"/>
        <color indexed="10"/>
        <rFont val="ＭＳ Ｐゴシック"/>
        <family val="3"/>
      </rPr>
      <t>↓</t>
    </r>
    <r>
      <rPr>
        <b/>
        <sz val="20"/>
        <color indexed="8"/>
        <rFont val="ＭＳ Ｐゴシック"/>
        <family val="3"/>
      </rPr>
      <t xml:space="preserve">下 </t>
    </r>
    <r>
      <rPr>
        <sz val="20"/>
        <color indexed="12"/>
        <rFont val="ＭＳ Ｐゴシック"/>
        <family val="3"/>
      </rPr>
      <t>で調べてみましょう。</t>
    </r>
  </si>
  <si>
    <t>×</t>
  </si>
  <si>
    <r>
      <t>あなたの答えは</t>
    </r>
    <r>
      <rPr>
        <sz val="18"/>
        <color indexed="8"/>
        <rFont val="ＭＳ Ｐゴシック"/>
        <family val="3"/>
      </rPr>
      <t xml:space="preserve"> </t>
    </r>
    <r>
      <rPr>
        <b/>
        <sz val="18"/>
        <color indexed="12"/>
        <rFont val="ＭＳ Ｐゴシック"/>
        <family val="3"/>
      </rPr>
      <t>⇒</t>
    </r>
  </si>
  <si>
    <t>-</t>
  </si>
  <si>
    <r>
      <t>問①</t>
    </r>
    <r>
      <rPr>
        <b/>
        <sz val="26"/>
        <color indexed="10"/>
        <rFont val="ＭＳ Ｐゴシック"/>
        <family val="3"/>
      </rPr>
      <t>の答え</t>
    </r>
  </si>
  <si>
    <r>
      <t>問②</t>
    </r>
    <r>
      <rPr>
        <b/>
        <sz val="26"/>
        <color indexed="10"/>
        <rFont val="ＭＳ Ｐゴシック"/>
        <family val="3"/>
      </rPr>
      <t>の答え</t>
    </r>
  </si>
  <si>
    <r>
      <t>問③</t>
    </r>
    <r>
      <rPr>
        <b/>
        <sz val="26"/>
        <color indexed="10"/>
        <rFont val="ＭＳ Ｐゴシック"/>
        <family val="3"/>
      </rPr>
      <t>の答え</t>
    </r>
  </si>
  <si>
    <r>
      <t>問④</t>
    </r>
    <r>
      <rPr>
        <b/>
        <sz val="26"/>
        <color indexed="10"/>
        <rFont val="ＭＳ Ｐゴシック"/>
        <family val="3"/>
      </rPr>
      <t>の答え</t>
    </r>
  </si>
  <si>
    <t>=</t>
  </si>
  <si>
    <r>
      <t xml:space="preserve"> の</t>
    </r>
    <r>
      <rPr>
        <b/>
        <sz val="16"/>
        <rFont val="ＭＳ Ｐゴシック"/>
        <family val="3"/>
      </rPr>
      <t>中の数字は自由に変更したり、消すことは出来ます。</t>
    </r>
  </si>
  <si>
    <t>×</t>
  </si>
  <si>
    <t>+</t>
  </si>
  <si>
    <t>=</t>
  </si>
  <si>
    <t>Ｘ</t>
  </si>
  <si>
    <t>÷</t>
  </si>
  <si>
    <t>↓</t>
  </si>
  <si>
    <t>-</t>
  </si>
  <si>
    <t>×</t>
  </si>
  <si>
    <r>
      <t>「</t>
    </r>
    <r>
      <rPr>
        <b/>
        <sz val="16"/>
        <rFont val="ＭＳ Ｐゴシック"/>
        <family val="3"/>
      </rPr>
      <t>問 ①</t>
    </r>
    <r>
      <rPr>
        <sz val="16"/>
        <rFont val="ＭＳ Ｐゴシック"/>
        <family val="3"/>
      </rPr>
      <t>」は問題で、「</t>
    </r>
    <r>
      <rPr>
        <b/>
        <sz val="16"/>
        <color indexed="8"/>
        <rFont val="ＭＳ Ｐゴシック"/>
        <family val="3"/>
      </rPr>
      <t>問 ①</t>
    </r>
    <r>
      <rPr>
        <b/>
        <sz val="16"/>
        <color indexed="10"/>
        <rFont val="ＭＳ Ｐゴシック"/>
        <family val="3"/>
      </rPr>
      <t>の答え</t>
    </r>
    <r>
      <rPr>
        <sz val="16"/>
        <rFont val="ＭＳ Ｐゴシック"/>
        <family val="3"/>
      </rPr>
      <t>」 は</t>
    </r>
    <r>
      <rPr>
        <b/>
        <sz val="16"/>
        <rFont val="ＭＳ Ｐゴシック"/>
        <family val="3"/>
      </rPr>
      <t>問題と同じ数字を入力する</t>
    </r>
    <r>
      <rPr>
        <sz val="16"/>
        <rFont val="ＭＳ Ｐゴシック"/>
        <family val="3"/>
      </rPr>
      <t xml:space="preserve">と </t>
    </r>
    <r>
      <rPr>
        <b/>
        <sz val="16"/>
        <rFont val="ＭＳ Ｐゴシック"/>
        <family val="3"/>
      </rPr>
      <t>答 え を自動的に導き出します</t>
    </r>
    <r>
      <rPr>
        <sz val="16"/>
        <rFont val="ＭＳ Ｐゴシック"/>
        <family val="3"/>
      </rPr>
      <t>。</t>
    </r>
  </si>
  <si>
    <r>
      <t>文字入力は数字を入れて</t>
    </r>
    <r>
      <rPr>
        <sz val="16"/>
        <rFont val="ＭＳ Ｐゴシック"/>
        <family val="3"/>
      </rPr>
      <t>、「</t>
    </r>
    <r>
      <rPr>
        <b/>
        <sz val="16"/>
        <rFont val="ＭＳ Ｐゴシック"/>
        <family val="3"/>
      </rPr>
      <t>Ｅｎｔｅｒ</t>
    </r>
    <r>
      <rPr>
        <sz val="16"/>
        <rFont val="ＭＳ Ｐゴシック"/>
        <family val="3"/>
      </rPr>
      <t>」</t>
    </r>
    <r>
      <rPr>
        <b/>
        <sz val="16"/>
        <rFont val="ＭＳ Ｐゴシック"/>
        <family val="3"/>
      </rPr>
      <t>キー</t>
    </r>
    <r>
      <rPr>
        <sz val="16"/>
        <rFont val="ＭＳ Ｐゴシック"/>
        <family val="3"/>
      </rPr>
      <t xml:space="preserve">を押すか、又は </t>
    </r>
    <r>
      <rPr>
        <b/>
        <sz val="16"/>
        <rFont val="ＭＳ Ｐゴシック"/>
        <family val="3"/>
      </rPr>
      <t>他のセル</t>
    </r>
    <r>
      <rPr>
        <sz val="16"/>
        <rFont val="ＭＳ Ｐゴシック"/>
        <family val="3"/>
      </rPr>
      <t>（次の数字を入力するセルなど）</t>
    </r>
    <r>
      <rPr>
        <b/>
        <sz val="16"/>
        <rFont val="ＭＳ Ｐゴシック"/>
        <family val="3"/>
      </rPr>
      <t>をクリック</t>
    </r>
    <r>
      <rPr>
        <sz val="16"/>
        <rFont val="ＭＳ Ｐゴシック"/>
        <family val="3"/>
      </rPr>
      <t>する。</t>
    </r>
  </si>
  <si>
    <t>分 数 の 勉 強  の　使 い 方 の 説 明</t>
  </si>
  <si>
    <r>
      <t>「</t>
    </r>
    <r>
      <rPr>
        <b/>
        <sz val="16"/>
        <rFont val="ＭＳ Ｐゴシック"/>
        <family val="3"/>
      </rPr>
      <t>問 ①</t>
    </r>
    <r>
      <rPr>
        <sz val="16"/>
        <rFont val="ＭＳ Ｐゴシック"/>
        <family val="3"/>
      </rPr>
      <t>」 ～ 「</t>
    </r>
    <r>
      <rPr>
        <b/>
        <sz val="16"/>
        <rFont val="ＭＳ Ｐゴシック"/>
        <family val="3"/>
      </rPr>
      <t>問 ④</t>
    </r>
    <r>
      <rPr>
        <sz val="16"/>
        <rFont val="ＭＳ Ｐゴシック"/>
        <family val="3"/>
      </rPr>
      <t>」は</t>
    </r>
    <r>
      <rPr>
        <b/>
        <u val="single"/>
        <sz val="16"/>
        <rFont val="ＭＳ Ｐゴシック"/>
        <family val="3"/>
      </rPr>
      <t>自分で考えて</t>
    </r>
    <r>
      <rPr>
        <sz val="16"/>
        <rFont val="ＭＳ Ｐゴシック"/>
        <family val="3"/>
      </rPr>
      <t>、</t>
    </r>
    <r>
      <rPr>
        <b/>
        <sz val="16"/>
        <color indexed="12"/>
        <rFont val="ＭＳ Ｐゴシック"/>
        <family val="3"/>
      </rPr>
      <t>青い破線</t>
    </r>
    <r>
      <rPr>
        <sz val="16"/>
        <color indexed="8"/>
        <rFont val="ＭＳ Ｐゴシック"/>
        <family val="3"/>
      </rPr>
      <t xml:space="preserve">の </t>
    </r>
    <r>
      <rPr>
        <b/>
        <sz val="16"/>
        <color indexed="8"/>
        <rFont val="ＭＳ Ｐゴシック"/>
        <family val="3"/>
      </rPr>
      <t>四角</t>
    </r>
    <r>
      <rPr>
        <sz val="16"/>
        <rFont val="ＭＳ Ｐゴシック"/>
        <family val="3"/>
      </rPr>
      <t xml:space="preserve">  内に</t>
    </r>
    <r>
      <rPr>
        <b/>
        <sz val="16"/>
        <rFont val="ＭＳ Ｐゴシック"/>
        <family val="3"/>
      </rPr>
      <t>数字を入力して</t>
    </r>
    <r>
      <rPr>
        <sz val="16"/>
        <rFont val="ＭＳ Ｐゴシック"/>
        <family val="3"/>
      </rPr>
      <t>、</t>
    </r>
    <r>
      <rPr>
        <b/>
        <sz val="16"/>
        <rFont val="ＭＳ Ｐゴシック"/>
        <family val="3"/>
      </rPr>
      <t>答 え を導き出します</t>
    </r>
    <r>
      <rPr>
        <sz val="16"/>
        <rFont val="ＭＳ Ｐゴシック"/>
        <family val="3"/>
      </rPr>
      <t>。</t>
    </r>
  </si>
  <si>
    <t>×</t>
  </si>
  <si>
    <t>又は</t>
  </si>
  <si>
    <r>
      <t>　と入力すること</t>
    </r>
    <r>
      <rPr>
        <sz val="16"/>
        <rFont val="ＭＳ Ｐゴシック"/>
        <family val="3"/>
      </rPr>
      <t>。</t>
    </r>
  </si>
  <si>
    <r>
      <t>　　青い破線</t>
    </r>
    <r>
      <rPr>
        <sz val="16"/>
        <color indexed="8"/>
        <rFont val="ＭＳ Ｐゴシック"/>
        <family val="3"/>
      </rPr>
      <t xml:space="preserve">の </t>
    </r>
    <r>
      <rPr>
        <b/>
        <sz val="16"/>
        <color indexed="8"/>
        <rFont val="ＭＳ Ｐゴシック"/>
        <family val="3"/>
      </rPr>
      <t>四角</t>
    </r>
    <r>
      <rPr>
        <b/>
        <sz val="16"/>
        <color indexed="12"/>
        <rFont val="ＭＳ Ｐゴシック"/>
        <family val="3"/>
      </rPr>
      <t xml:space="preserve">   </t>
    </r>
    <r>
      <rPr>
        <b/>
        <sz val="22"/>
        <color indexed="10"/>
        <rFont val="ＭＳ Ｐゴシック"/>
        <family val="3"/>
      </rPr>
      <t>→</t>
    </r>
  </si>
  <si>
    <t>2.</t>
  </si>
  <si>
    <t>4.</t>
  </si>
  <si>
    <t>5.</t>
  </si>
  <si>
    <t>6.</t>
  </si>
  <si>
    <r>
      <t>変更</t>
    </r>
    <r>
      <rPr>
        <sz val="16"/>
        <rFont val="ＭＳ Ｐゴシック"/>
        <family val="3"/>
      </rPr>
      <t>や</t>
    </r>
    <r>
      <rPr>
        <b/>
        <sz val="16"/>
        <rFont val="ＭＳ Ｐゴシック"/>
        <family val="3"/>
      </rPr>
      <t xml:space="preserve">消そうとする </t>
    </r>
    <r>
      <rPr>
        <sz val="16"/>
        <rFont val="ＭＳ Ｐゴシック"/>
        <family val="3"/>
      </rPr>
      <t xml:space="preserve">と </t>
    </r>
    <r>
      <rPr>
        <b/>
        <sz val="16"/>
        <rFont val="ＭＳ Ｐゴシック"/>
        <family val="3"/>
      </rPr>
      <t>警告文</t>
    </r>
    <r>
      <rPr>
        <sz val="16"/>
        <rFont val="ＭＳ Ｐゴシック"/>
        <family val="3"/>
      </rPr>
      <t xml:space="preserve"> が表示されます。その場合は「</t>
    </r>
    <r>
      <rPr>
        <b/>
        <sz val="16"/>
        <rFont val="ＭＳ Ｐゴシック"/>
        <family val="3"/>
      </rPr>
      <t>ＯＫ</t>
    </r>
    <r>
      <rPr>
        <sz val="16"/>
        <rFont val="ＭＳ Ｐゴシック"/>
        <family val="3"/>
      </rPr>
      <t>」ボタンをクリックするか、「</t>
    </r>
    <r>
      <rPr>
        <b/>
        <sz val="16"/>
        <rFont val="ＭＳ Ｐゴシック"/>
        <family val="3"/>
      </rPr>
      <t>Ｅｎｔｅｒ</t>
    </r>
    <r>
      <rPr>
        <sz val="16"/>
        <rFont val="ＭＳ Ｐゴシック"/>
        <family val="3"/>
      </rPr>
      <t>」</t>
    </r>
    <r>
      <rPr>
        <b/>
        <sz val="16"/>
        <rFont val="ＭＳ Ｐゴシック"/>
        <family val="3"/>
      </rPr>
      <t>キー</t>
    </r>
    <r>
      <rPr>
        <sz val="16"/>
        <rFont val="ＭＳ Ｐゴシック"/>
        <family val="3"/>
      </rPr>
      <t>を押す。</t>
    </r>
  </si>
  <si>
    <r>
      <t xml:space="preserve">                                                          </t>
    </r>
    <r>
      <rPr>
        <b/>
        <u val="single"/>
        <sz val="16"/>
        <rFont val="ＭＳ Ｐゴシック"/>
        <family val="3"/>
      </rPr>
      <t>自分で考えて</t>
    </r>
    <r>
      <rPr>
        <b/>
        <sz val="16"/>
        <rFont val="ＭＳ Ｐゴシック"/>
        <family val="3"/>
      </rPr>
      <t xml:space="preserve">、導きだした 答 え が正しい場合は </t>
    </r>
    <r>
      <rPr>
        <b/>
        <sz val="18"/>
        <color indexed="10"/>
        <rFont val="ＭＳ Ｐゴシック"/>
        <family val="3"/>
      </rPr>
      <t>◎</t>
    </r>
    <r>
      <rPr>
        <b/>
        <sz val="16"/>
        <rFont val="ＭＳ Ｐゴシック"/>
        <family val="3"/>
      </rPr>
      <t xml:space="preserve"> が表示されます</t>
    </r>
    <r>
      <rPr>
        <sz val="16"/>
        <rFont val="ＭＳ Ｐゴシック"/>
        <family val="3"/>
      </rPr>
      <t>。</t>
    </r>
  </si>
  <si>
    <r>
      <t>答えが</t>
    </r>
    <r>
      <rPr>
        <b/>
        <sz val="16"/>
        <color indexed="10"/>
        <rFont val="ＭＳ Ｐゴシック"/>
        <family val="3"/>
      </rPr>
      <t>マイナス</t>
    </r>
    <r>
      <rPr>
        <sz val="16"/>
        <rFont val="ＭＳ Ｐゴシック"/>
        <family val="3"/>
      </rPr>
      <t>（</t>
    </r>
    <r>
      <rPr>
        <b/>
        <sz val="18"/>
        <color indexed="10"/>
        <rFont val="ＭＳ Ｐゴシック"/>
        <family val="3"/>
      </rPr>
      <t>－</t>
    </r>
    <r>
      <rPr>
        <sz val="16"/>
        <rFont val="ＭＳ Ｐゴシック"/>
        <family val="3"/>
      </rPr>
      <t>）</t>
    </r>
    <r>
      <rPr>
        <b/>
        <sz val="16"/>
        <rFont val="ＭＳ Ｐゴシック"/>
        <family val="3"/>
      </rPr>
      <t>の時は</t>
    </r>
  </si>
  <si>
    <r>
      <t xml:space="preserve">   問  題  </t>
    </r>
    <r>
      <rPr>
        <b/>
        <sz val="28"/>
        <color indexed="8"/>
        <rFont val="ＭＳ Ｐゴシック"/>
        <family val="3"/>
      </rPr>
      <t>③</t>
    </r>
    <r>
      <rPr>
        <sz val="28"/>
        <color indexed="8"/>
        <rFont val="ＭＳ Ｐゴシック"/>
        <family val="3"/>
      </rPr>
      <t xml:space="preserve">      </t>
    </r>
    <r>
      <rPr>
        <b/>
        <sz val="28"/>
        <color indexed="8"/>
        <rFont val="ＭＳ Ｐゴシック"/>
        <family val="3"/>
      </rPr>
      <t xml:space="preserve">分  数  の  </t>
    </r>
    <r>
      <rPr>
        <b/>
        <sz val="28"/>
        <color indexed="14"/>
        <rFont val="ＭＳ Ｐゴシック"/>
        <family val="3"/>
      </rPr>
      <t>掛  け  算</t>
    </r>
  </si>
  <si>
    <r>
      <t xml:space="preserve">   問  題</t>
    </r>
    <r>
      <rPr>
        <b/>
        <sz val="28"/>
        <color indexed="8"/>
        <rFont val="ＭＳ Ｐゴシック"/>
        <family val="3"/>
      </rPr>
      <t xml:space="preserve">  ①      分  数  の  </t>
    </r>
    <r>
      <rPr>
        <b/>
        <sz val="28"/>
        <color indexed="14"/>
        <rFont val="ＭＳ Ｐゴシック"/>
        <family val="3"/>
      </rPr>
      <t>足  し  算</t>
    </r>
    <r>
      <rPr>
        <b/>
        <sz val="28"/>
        <color indexed="8"/>
        <rFont val="ＭＳ Ｐゴシック"/>
        <family val="3"/>
      </rPr>
      <t xml:space="preserve">  </t>
    </r>
  </si>
  <si>
    <r>
      <t xml:space="preserve">   問  題</t>
    </r>
    <r>
      <rPr>
        <b/>
        <sz val="28"/>
        <color indexed="8"/>
        <rFont val="ＭＳ Ｐゴシック"/>
        <family val="3"/>
      </rPr>
      <t xml:space="preserve">  ②      分  数  の  </t>
    </r>
    <r>
      <rPr>
        <b/>
        <sz val="28"/>
        <color indexed="14"/>
        <rFont val="ＭＳ Ｐゴシック"/>
        <family val="3"/>
      </rPr>
      <t>引  き  算</t>
    </r>
    <r>
      <rPr>
        <b/>
        <sz val="28"/>
        <color indexed="8"/>
        <rFont val="ＭＳ Ｐゴシック"/>
        <family val="3"/>
      </rPr>
      <t xml:space="preserve">  </t>
    </r>
  </si>
  <si>
    <r>
      <t xml:space="preserve">   </t>
    </r>
    <r>
      <rPr>
        <sz val="28"/>
        <color indexed="8"/>
        <rFont val="ＭＳ Ｐゴシック"/>
        <family val="3"/>
      </rPr>
      <t>問  題</t>
    </r>
    <r>
      <rPr>
        <b/>
        <sz val="28"/>
        <color indexed="8"/>
        <rFont val="ＭＳ Ｐゴシック"/>
        <family val="3"/>
      </rPr>
      <t xml:space="preserve">  ④      分  数  の  </t>
    </r>
    <r>
      <rPr>
        <b/>
        <sz val="28"/>
        <color indexed="14"/>
        <rFont val="ＭＳ Ｐゴシック"/>
        <family val="3"/>
      </rPr>
      <t>割  り  算</t>
    </r>
  </si>
  <si>
    <r>
      <t xml:space="preserve">Copyright © 2006.03.06 </t>
    </r>
    <r>
      <rPr>
        <b/>
        <sz val="14"/>
        <color indexed="41"/>
        <rFont val="ＭＳ Ｐゴシック"/>
        <family val="3"/>
      </rPr>
      <t>並木 元義</t>
    </r>
    <r>
      <rPr>
        <sz val="14"/>
        <color indexed="41"/>
        <rFont val="ＭＳ Ｐゴシック"/>
        <family val="3"/>
      </rPr>
      <t xml:space="preserve">. All Rights Reserved. 
</t>
    </r>
    <r>
      <rPr>
        <sz val="11"/>
        <color indexed="41"/>
        <rFont val="ＭＳ Ｐゴシック"/>
        <family val="3"/>
      </rPr>
      <t>横浜市中区本牧町</t>
    </r>
  </si>
  <si>
    <r>
      <t xml:space="preserve">Copyright © 2006.03.06 </t>
    </r>
    <r>
      <rPr>
        <b/>
        <sz val="22"/>
        <color indexed="40"/>
        <rFont val="ＭＳ Ｐゴシック"/>
        <family val="3"/>
      </rPr>
      <t>並木 元義</t>
    </r>
    <r>
      <rPr>
        <sz val="22"/>
        <color indexed="40"/>
        <rFont val="ＭＳ Ｐゴシック"/>
        <family val="3"/>
      </rPr>
      <t xml:space="preserve">. All Rights Reserved. 
</t>
    </r>
    <r>
      <rPr>
        <sz val="11"/>
        <color indexed="40"/>
        <rFont val="ＭＳ Ｐゴシック"/>
        <family val="3"/>
      </rPr>
      <t>横浜市中区本牧町</t>
    </r>
  </si>
  <si>
    <r>
      <t xml:space="preserve">Copyright © 2006.03.06 </t>
    </r>
    <r>
      <rPr>
        <b/>
        <sz val="22"/>
        <color indexed="40"/>
        <rFont val="ＭＳ Ｐゴシック"/>
        <family val="3"/>
      </rPr>
      <t>並木 元義</t>
    </r>
    <r>
      <rPr>
        <sz val="22"/>
        <color indexed="40"/>
        <rFont val="ＭＳ Ｐゴシック"/>
        <family val="3"/>
      </rPr>
      <t xml:space="preserve">. All Rights Reserved. 
</t>
    </r>
    <r>
      <rPr>
        <sz val="12"/>
        <color indexed="40"/>
        <rFont val="ＭＳ Ｐゴシック"/>
        <family val="3"/>
      </rPr>
      <t>横浜市中区本牧町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</si>
</sst>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?/???"/>
    <numFmt numFmtId="177" formatCode="#,##0;\-#,##0;"/>
    <numFmt numFmtId="178" formatCode="0.00_ "/>
    <numFmt numFmtId="179" formatCode="0.0_ "/>
    <numFmt numFmtId="180" formatCode="0_ "/>
    <numFmt numFmtId="181" formatCode="0_);[Red]\(0\)"/>
    <numFmt numFmtId="182" formatCode="#,##0;[Red]\-#,##0;"/>
  </numFmts>
  <fonts count="148">
    <font>
      <sz val="11"/>
      <name val="ＭＳ Ｐゴシック"/>
      <family val="3"/>
    </font>
    <font>
      <sz val="6"/>
      <name val="ＭＳ Ｐゴシック"/>
      <family val="3"/>
    </font>
    <font>
      <b/>
      <sz val="24"/>
      <color indexed="12"/>
      <name val="ＭＳ Ｐゴシック"/>
      <family val="3"/>
    </font>
    <font>
      <b/>
      <sz val="24"/>
      <color indexed="8"/>
      <name val="ＭＳ Ｐゴシック"/>
      <family val="3"/>
    </font>
    <font>
      <b/>
      <sz val="24"/>
      <color indexed="9"/>
      <name val="ＭＳ Ｐゴシック"/>
      <family val="3"/>
    </font>
    <font>
      <sz val="2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20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6"/>
      <color indexed="8"/>
      <name val="ＭＳ Ｐゴシック"/>
      <family val="3"/>
    </font>
    <font>
      <b/>
      <sz val="36"/>
      <color indexed="10"/>
      <name val="ＭＳ Ｐゴシック"/>
      <family val="3"/>
    </font>
    <font>
      <b/>
      <sz val="16"/>
      <name val="ＭＳ Ｐゴシック"/>
      <family val="3"/>
    </font>
    <font>
      <sz val="18"/>
      <color indexed="8"/>
      <name val="ＭＳ Ｐゴシック"/>
      <family val="3"/>
    </font>
    <font>
      <b/>
      <sz val="22"/>
      <color indexed="8"/>
      <name val="ＭＳ Ｐゴシック"/>
      <family val="3"/>
    </font>
    <font>
      <b/>
      <sz val="22"/>
      <color indexed="12"/>
      <name val="ＭＳ Ｐゴシック"/>
      <family val="3"/>
    </font>
    <font>
      <sz val="22"/>
      <color indexed="8"/>
      <name val="ＭＳ Ｐゴシック"/>
      <family val="3"/>
    </font>
    <font>
      <b/>
      <sz val="22"/>
      <color indexed="10"/>
      <name val="ＭＳ Ｐゴシック"/>
      <family val="3"/>
    </font>
    <font>
      <sz val="16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2"/>
      <color indexed="48"/>
      <name val="ＭＳ Ｐゴシック"/>
      <family val="3"/>
    </font>
    <font>
      <b/>
      <sz val="24"/>
      <color indexed="13"/>
      <name val="ＭＳ Ｐゴシック"/>
      <family val="3"/>
    </font>
    <font>
      <sz val="24"/>
      <color indexed="9"/>
      <name val="ＭＳ Ｐゴシック"/>
      <family val="3"/>
    </font>
    <font>
      <b/>
      <sz val="24"/>
      <color indexed="45"/>
      <name val="ＭＳ Ｐゴシック"/>
      <family val="3"/>
    </font>
    <font>
      <b/>
      <sz val="24"/>
      <color indexed="43"/>
      <name val="ＭＳ Ｐゴシック"/>
      <family val="3"/>
    </font>
    <font>
      <b/>
      <sz val="24"/>
      <color indexed="4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12"/>
      <name val="ＭＳ Ｐゴシック"/>
      <family val="3"/>
    </font>
    <font>
      <b/>
      <sz val="2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Ｐゴシック"/>
      <family val="3"/>
    </font>
    <font>
      <b/>
      <sz val="26"/>
      <color indexed="14"/>
      <name val="ＭＳ Ｐゴシック"/>
      <family val="3"/>
    </font>
    <font>
      <b/>
      <sz val="20"/>
      <color indexed="8"/>
      <name val="ＭＳ Ｐゴシック"/>
      <family val="3"/>
    </font>
    <font>
      <sz val="24"/>
      <color indexed="17"/>
      <name val="ＭＳ Ｐゴシック"/>
      <family val="3"/>
    </font>
    <font>
      <sz val="20"/>
      <color indexed="12"/>
      <name val="ＭＳ Ｐゴシック"/>
      <family val="3"/>
    </font>
    <font>
      <b/>
      <sz val="20"/>
      <color indexed="12"/>
      <name val="ＭＳ Ｐゴシック"/>
      <family val="3"/>
    </font>
    <font>
      <sz val="26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26"/>
      <color indexed="17"/>
      <name val="ＭＳ Ｐゴシック"/>
      <family val="3"/>
    </font>
    <font>
      <sz val="24"/>
      <color indexed="12"/>
      <name val="ＭＳ Ｐゴシック"/>
      <family val="3"/>
    </font>
    <font>
      <sz val="24"/>
      <color indexed="10"/>
      <name val="ＭＳ Ｐゴシック"/>
      <family val="3"/>
    </font>
    <font>
      <sz val="20"/>
      <color indexed="8"/>
      <name val="ＭＳ Ｐゴシック"/>
      <family val="3"/>
    </font>
    <font>
      <sz val="22"/>
      <color indexed="10"/>
      <name val="ＭＳ Ｐゴシック"/>
      <family val="3"/>
    </font>
    <font>
      <sz val="16"/>
      <color indexed="10"/>
      <name val="ＭＳ Ｐゴシック"/>
      <family val="3"/>
    </font>
    <font>
      <sz val="22"/>
      <color indexed="12"/>
      <name val="ＭＳ Ｐゴシック"/>
      <family val="3"/>
    </font>
    <font>
      <b/>
      <sz val="22"/>
      <color indexed="9"/>
      <name val="ＭＳ Ｐゴシック"/>
      <family val="3"/>
    </font>
    <font>
      <b/>
      <sz val="20"/>
      <color indexed="9"/>
      <name val="ＭＳ Ｐゴシック"/>
      <family val="3"/>
    </font>
    <font>
      <b/>
      <sz val="26"/>
      <color indexed="9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48"/>
      <color indexed="10"/>
      <name val="ＭＳ Ｐゴシック"/>
      <family val="3"/>
    </font>
    <font>
      <b/>
      <sz val="21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8"/>
      <color indexed="12"/>
      <name val="ＭＳ Ｐゴシック"/>
      <family val="3"/>
    </font>
    <font>
      <b/>
      <sz val="26"/>
      <color indexed="10"/>
      <name val="ＭＳ Ｐゴシック"/>
      <family val="3"/>
    </font>
    <font>
      <b/>
      <sz val="28"/>
      <color indexed="8"/>
      <name val="ＭＳ Ｐゴシック"/>
      <family val="3"/>
    </font>
    <font>
      <sz val="16"/>
      <color indexed="22"/>
      <name val="ＭＳ Ｐゴシック"/>
      <family val="3"/>
    </font>
    <font>
      <sz val="72"/>
      <color indexed="10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9"/>
      <name val="ＭＳ Ｐゴシック"/>
      <family val="3"/>
    </font>
    <font>
      <sz val="20"/>
      <color indexed="57"/>
      <name val="ＭＳ Ｐゴシック"/>
      <family val="3"/>
    </font>
    <font>
      <sz val="16"/>
      <color indexed="55"/>
      <name val="ＭＳ Ｐゴシック"/>
      <family val="3"/>
    </font>
    <font>
      <b/>
      <u val="single"/>
      <sz val="16"/>
      <name val="ＭＳ Ｐゴシック"/>
      <family val="3"/>
    </font>
    <font>
      <b/>
      <sz val="6"/>
      <color indexed="9"/>
      <name val="ＭＳ Ｐゴシック"/>
      <family val="3"/>
    </font>
    <font>
      <b/>
      <sz val="18"/>
      <color indexed="10"/>
      <name val="ＭＳ Ｐゴシック"/>
      <family val="3"/>
    </font>
    <font>
      <sz val="22"/>
      <color indexed="40"/>
      <name val="ＭＳ Ｐゴシック"/>
      <family val="3"/>
    </font>
    <font>
      <b/>
      <sz val="22"/>
      <color indexed="40"/>
      <name val="ＭＳ Ｐゴシック"/>
      <family val="3"/>
    </font>
    <font>
      <sz val="11"/>
      <color indexed="40"/>
      <name val="ＭＳ Ｐゴシック"/>
      <family val="3"/>
    </font>
    <font>
      <sz val="18"/>
      <color indexed="22"/>
      <name val="ＭＳ Ｐゴシック"/>
      <family val="3"/>
    </font>
    <font>
      <b/>
      <sz val="18"/>
      <color indexed="55"/>
      <name val="ＭＳ Ｐゴシック"/>
      <family val="3"/>
    </font>
    <font>
      <sz val="14"/>
      <color indexed="55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40"/>
      <name val="ＭＳ Ｐゴシック"/>
      <family val="3"/>
    </font>
    <font>
      <sz val="20"/>
      <name val="ＭＳ Ｐゴシック"/>
      <family val="3"/>
    </font>
    <font>
      <sz val="11"/>
      <color indexed="41"/>
      <name val="ＭＳ Ｐゴシック"/>
      <family val="3"/>
    </font>
    <font>
      <sz val="14"/>
      <color indexed="41"/>
      <name val="ＭＳ Ｐゴシック"/>
      <family val="3"/>
    </font>
    <font>
      <b/>
      <sz val="14"/>
      <color indexed="41"/>
      <name val="ＭＳ Ｐゴシック"/>
      <family val="3"/>
    </font>
    <font>
      <b/>
      <sz val="24"/>
      <color indexed="10"/>
      <name val="ＭＳ Ｐゴシック"/>
      <family val="3"/>
    </font>
    <font>
      <sz val="30"/>
      <color indexed="8"/>
      <name val="ＭＳ Ｐゴシック"/>
      <family val="3"/>
    </font>
    <font>
      <sz val="30"/>
      <color indexed="12"/>
      <name val="ＭＳ Ｐゴシック"/>
      <family val="3"/>
    </font>
    <font>
      <sz val="30"/>
      <color indexed="48"/>
      <name val="ＭＳ Ｐゴシック"/>
      <family val="3"/>
    </font>
    <font>
      <b/>
      <sz val="24"/>
      <color indexed="17"/>
      <name val="ＭＳ Ｐゴシック"/>
      <family val="3"/>
    </font>
    <font>
      <sz val="11"/>
      <color indexed="22"/>
      <name val="ＭＳ Ｐゴシック"/>
      <family val="3"/>
    </font>
    <font>
      <sz val="11"/>
      <color indexed="22"/>
      <name val="ＭＳ ゴシック"/>
      <family val="3"/>
    </font>
    <font>
      <sz val="11"/>
      <color indexed="8"/>
      <name val="ＭＳ ゴシック"/>
      <family val="3"/>
    </font>
    <font>
      <sz val="16"/>
      <color indexed="22"/>
      <name val="ＭＳ ゴシック"/>
      <family val="3"/>
    </font>
    <font>
      <sz val="16"/>
      <color indexed="55"/>
      <name val="ＭＳ ゴシック"/>
      <family val="3"/>
    </font>
    <font>
      <sz val="28"/>
      <color indexed="8"/>
      <name val="ＭＳ Ｐゴシック"/>
      <family val="3"/>
    </font>
    <font>
      <b/>
      <sz val="28"/>
      <color indexed="14"/>
      <name val="ＭＳ Ｐゴシック"/>
      <family val="3"/>
    </font>
    <font>
      <b/>
      <sz val="24"/>
      <color indexed="19"/>
      <name val="ＭＳ Ｐゴシック"/>
      <family val="3"/>
    </font>
    <font>
      <sz val="20"/>
      <color indexed="8"/>
      <name val="ＭＳ ゴシック"/>
      <family val="3"/>
    </font>
    <font>
      <sz val="22"/>
      <color indexed="8"/>
      <name val="ＭＳ ゴシック"/>
      <family val="3"/>
    </font>
    <font>
      <sz val="22"/>
      <color indexed="12"/>
      <name val="ＭＳ ゴシック"/>
      <family val="3"/>
    </font>
    <font>
      <sz val="24"/>
      <color indexed="8"/>
      <name val="ＭＳ ゴシック"/>
      <family val="3"/>
    </font>
    <font>
      <b/>
      <sz val="24"/>
      <color indexed="8"/>
      <name val="ＭＳ ゴシック"/>
      <family val="3"/>
    </font>
    <font>
      <sz val="14"/>
      <color indexed="8"/>
      <name val="ＭＳ ゴシック"/>
      <family val="3"/>
    </font>
    <font>
      <sz val="24"/>
      <color indexed="12"/>
      <name val="ＭＳ ゴシック"/>
      <family val="3"/>
    </font>
    <font>
      <b/>
      <sz val="30"/>
      <color indexed="9"/>
      <name val="ＭＳ Ｐゴシック"/>
      <family val="3"/>
    </font>
    <font>
      <sz val="2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8"/>
      <name val="Calibri"/>
      <family val="2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color indexed="48"/>
      <name val="ＭＳ Ｐゴシック"/>
      <family val="3"/>
    </font>
    <font>
      <b/>
      <sz val="14"/>
      <color indexed="9"/>
      <name val="ＭＳ Ｐゴシック"/>
      <family val="3"/>
    </font>
    <font>
      <sz val="14"/>
      <color indexed="18"/>
      <name val="ＭＳ Ｐゴシック"/>
      <family val="3"/>
    </font>
    <font>
      <sz val="14"/>
      <color indexed="8"/>
      <name val="ＭＳ Ｐゴシック"/>
      <family val="3"/>
    </font>
    <font>
      <b/>
      <sz val="6"/>
      <color indexed="12"/>
      <name val="ＭＳ Ｐゴシック"/>
      <family val="3"/>
    </font>
    <font>
      <b/>
      <sz val="8"/>
      <color indexed="12"/>
      <name val="ＭＳ Ｐゴシック"/>
      <family val="3"/>
    </font>
    <font>
      <sz val="14"/>
      <color indexed="12"/>
      <name val="ＭＳ Ｐゴシック"/>
      <family val="3"/>
    </font>
    <font>
      <sz val="14"/>
      <color indexed="13"/>
      <name val="ＭＳ Ｐゴシック"/>
      <family val="3"/>
    </font>
    <font>
      <sz val="14"/>
      <color indexed="9"/>
      <name val="ＭＳ Ｐゴシック"/>
      <family val="3"/>
    </font>
    <font>
      <sz val="14"/>
      <color indexed="4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fgColor indexed="1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43"/>
        <bgColor indexed="11"/>
      </patternFill>
    </fill>
    <fill>
      <patternFill patternType="lightGray">
        <fgColor indexed="9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9"/>
        <bgColor indexed="13"/>
      </patternFill>
    </fill>
    <fill>
      <patternFill patternType="gray125">
        <fgColor indexed="1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gray125">
        <fgColor indexed="22"/>
      </patternFill>
    </fill>
    <fill>
      <patternFill patternType="gray0625">
        <fgColor indexed="14"/>
        <bgColor indexed="42"/>
      </patternFill>
    </fill>
    <fill>
      <patternFill patternType="mediumGray">
        <fgColor indexed="9"/>
        <bgColor indexed="42"/>
      </patternFill>
    </fill>
    <fill>
      <patternFill patternType="solid">
        <fgColor indexed="45"/>
        <bgColor indexed="64"/>
      </patternFill>
    </fill>
    <fill>
      <patternFill patternType="mediumGray">
        <fgColor indexed="9"/>
        <bgColor indexed="11"/>
      </patternFill>
    </fill>
    <fill>
      <patternFill patternType="gray0625">
        <fgColor indexed="43"/>
        <bgColor indexed="11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Dashed">
        <color indexed="1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thick"/>
    </border>
    <border>
      <left style="mediumDashed">
        <color indexed="12"/>
      </left>
      <right style="mediumDashed">
        <color indexed="12"/>
      </right>
      <top>
        <color indexed="63"/>
      </top>
      <bottom style="mediumDashed">
        <color indexed="12"/>
      </bottom>
    </border>
    <border>
      <left style="mediumDashed">
        <color indexed="12"/>
      </left>
      <right style="mediumDashed">
        <color indexed="12"/>
      </right>
      <top style="thick"/>
      <bottom style="mediumDashed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ed">
        <color indexed="12"/>
      </right>
      <top style="mediumDashed">
        <color indexed="12"/>
      </top>
      <bottom style="thick"/>
    </border>
    <border>
      <left>
        <color indexed="63"/>
      </left>
      <right style="mediumDashed">
        <color indexed="12"/>
      </right>
      <top>
        <color indexed="63"/>
      </top>
      <bottom style="mediumDashed">
        <color indexed="12"/>
      </bottom>
    </border>
    <border>
      <left>
        <color indexed="63"/>
      </left>
      <right style="mediumDashed">
        <color indexed="12"/>
      </right>
      <top style="thick"/>
      <bottom style="mediumDashed">
        <color indexed="12"/>
      </bottom>
    </border>
    <border>
      <left>
        <color indexed="63"/>
      </left>
      <right style="mediumDashed">
        <color indexed="12"/>
      </right>
      <top style="mediumDashed">
        <color indexed="12"/>
      </top>
      <bottom style="thick">
        <color indexed="8"/>
      </bottom>
    </border>
    <border>
      <left style="hair"/>
      <right style="hair"/>
      <top style="hair"/>
      <bottom style="thick"/>
    </border>
    <border>
      <left style="hair"/>
      <right style="hair"/>
      <top style="thick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Dashed">
        <color indexed="12"/>
      </top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 style="thick"/>
    </border>
    <border>
      <left style="mediumDashed">
        <color indexed="12"/>
      </left>
      <right>
        <color indexed="63"/>
      </right>
      <top style="thick"/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 style="medium"/>
    </border>
    <border>
      <left style="mediumDashed">
        <color indexed="12"/>
      </left>
      <right>
        <color indexed="63"/>
      </right>
      <top style="medium"/>
      <bottom>
        <color indexed="63"/>
      </bottom>
    </border>
    <border>
      <left style="mediumDashed">
        <color indexed="12"/>
      </left>
      <right>
        <color indexed="63"/>
      </right>
      <top>
        <color indexed="63"/>
      </top>
      <bottom style="medium">
        <color indexed="8"/>
      </bottom>
    </border>
    <border>
      <left style="mediumDashed">
        <color indexed="12"/>
      </left>
      <right>
        <color indexed="63"/>
      </right>
      <top style="medium">
        <color indexed="8"/>
      </top>
      <bottom>
        <color indexed="63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mediumDashed">
        <color indexed="12"/>
      </left>
      <right style="mediumDashed">
        <color indexed="12"/>
      </right>
      <top style="mediumDashed">
        <color indexed="12"/>
      </top>
      <bottom>
        <color indexed="63"/>
      </bottom>
    </border>
    <border>
      <left style="mediumDashed">
        <color indexed="12"/>
      </left>
      <right style="mediumDashed">
        <color indexed="12"/>
      </right>
      <top style="medium"/>
      <bottom style="mediumDashed">
        <color indexed="12"/>
      </bottom>
    </border>
    <border>
      <left>
        <color indexed="63"/>
      </left>
      <right style="mediumDashed">
        <color indexed="12"/>
      </right>
      <top style="mediumDashed">
        <color indexed="12"/>
      </top>
      <bottom>
        <color indexed="63"/>
      </bottom>
    </border>
    <border>
      <left>
        <color indexed="63"/>
      </left>
      <right style="mediumDashed">
        <color indexed="12"/>
      </right>
      <top style="medium">
        <color indexed="8"/>
      </top>
      <bottom style="mediumDashed">
        <color indexed="12"/>
      </bottom>
    </border>
    <border>
      <left>
        <color indexed="63"/>
      </left>
      <right style="hair"/>
      <top style="hair"/>
      <bottom style="thick"/>
    </border>
    <border>
      <left>
        <color indexed="63"/>
      </left>
      <right style="hair"/>
      <top style="thick"/>
      <bottom style="hair"/>
    </border>
    <border>
      <left style="mediumDashed">
        <color indexed="12"/>
      </left>
      <right style="mediumDashed">
        <color indexed="12"/>
      </right>
      <top style="mediumDashed">
        <color indexed="12"/>
      </top>
      <bottom style="thick">
        <color indexed="8"/>
      </bottom>
    </border>
    <border>
      <left style="mediumDashed">
        <color indexed="12"/>
      </left>
      <right style="mediumDashed">
        <color indexed="12"/>
      </right>
      <top style="thick">
        <color indexed="8"/>
      </top>
      <bottom style="mediumDashed">
        <color indexed="12"/>
      </bottom>
    </border>
    <border>
      <left style="hair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Dashed">
        <color indexed="40"/>
      </left>
      <right style="mediumDashed">
        <color indexed="40"/>
      </right>
      <top style="mediumDashed">
        <color indexed="40"/>
      </top>
      <bottom style="thick"/>
    </border>
    <border>
      <left style="mediumDashed">
        <color indexed="40"/>
      </left>
      <right style="mediumDashed">
        <color indexed="40"/>
      </right>
      <top style="thick"/>
      <bottom style="mediumDashed">
        <color indexed="40"/>
      </bottom>
    </border>
    <border>
      <left style="mediumDashed">
        <color indexed="40"/>
      </left>
      <right style="mediumDashed">
        <color indexed="40"/>
      </right>
      <top style="mediumDashed">
        <color indexed="40"/>
      </top>
      <bottom>
        <color indexed="63"/>
      </bottom>
    </border>
    <border>
      <left style="mediumDashed">
        <color indexed="40"/>
      </left>
      <right style="mediumDashed">
        <color indexed="40"/>
      </right>
      <top style="thick">
        <color indexed="8"/>
      </top>
      <bottom style="mediumDashed">
        <color indexed="40"/>
      </bottom>
    </border>
    <border>
      <left style="mediumDashed">
        <color indexed="40"/>
      </left>
      <right>
        <color indexed="63"/>
      </right>
      <top style="mediumDashed">
        <color indexed="40"/>
      </top>
      <bottom style="thick"/>
    </border>
    <border>
      <left>
        <color indexed="63"/>
      </left>
      <right>
        <color indexed="63"/>
      </right>
      <top style="mediumDashed">
        <color indexed="40"/>
      </top>
      <bottom style="thick"/>
    </border>
    <border>
      <left>
        <color indexed="63"/>
      </left>
      <right style="mediumDashed">
        <color indexed="40"/>
      </right>
      <top style="mediumDashed">
        <color indexed="40"/>
      </top>
      <bottom style="thick"/>
    </border>
    <border>
      <left style="mediumDashed">
        <color indexed="40"/>
      </left>
      <right>
        <color indexed="63"/>
      </right>
      <top style="thick"/>
      <bottom style="mediumDashed">
        <color indexed="40"/>
      </bottom>
    </border>
    <border>
      <left>
        <color indexed="63"/>
      </left>
      <right>
        <color indexed="63"/>
      </right>
      <top style="thick"/>
      <bottom style="mediumDashed">
        <color indexed="40"/>
      </bottom>
    </border>
    <border>
      <left>
        <color indexed="63"/>
      </left>
      <right style="mediumDashed">
        <color indexed="40"/>
      </right>
      <top style="thick"/>
      <bottom style="mediumDashed">
        <color indexed="40"/>
      </bottom>
    </border>
    <border>
      <left>
        <color indexed="63"/>
      </left>
      <right style="mediumDashed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Dashed">
        <color indexed="40"/>
      </left>
      <right>
        <color indexed="63"/>
      </right>
      <top style="mediumDashed">
        <color indexed="40"/>
      </top>
      <bottom>
        <color indexed="63"/>
      </bottom>
    </border>
    <border>
      <left style="mediumDashed">
        <color indexed="40"/>
      </left>
      <right>
        <color indexed="63"/>
      </right>
      <top>
        <color indexed="63"/>
      </top>
      <bottom style="mediumDashed">
        <color indexed="40"/>
      </bottom>
    </border>
    <border>
      <left>
        <color indexed="63"/>
      </left>
      <right style="mediumDashed">
        <color indexed="12"/>
      </right>
      <top style="medium"/>
      <bottom>
        <color indexed="63"/>
      </bottom>
    </border>
    <border>
      <left>
        <color indexed="63"/>
      </left>
      <right style="mediumDashed">
        <color indexed="12"/>
      </right>
      <top style="thick"/>
      <bottom>
        <color indexed="63"/>
      </bottom>
    </border>
    <border>
      <left>
        <color indexed="63"/>
      </left>
      <right style="mediumDashed">
        <color indexed="12"/>
      </right>
      <top style="medium">
        <color indexed="8"/>
      </top>
      <bottom>
        <color indexed="63"/>
      </bottom>
    </border>
    <border>
      <left style="hair"/>
      <right style="dashed"/>
      <top style="hair"/>
      <bottom style="thick"/>
    </border>
    <border>
      <left style="dashed"/>
      <right style="hair"/>
      <top style="hair"/>
      <bottom style="thick"/>
    </border>
    <border>
      <left style="hair"/>
      <right style="dashed"/>
      <top>
        <color indexed="63"/>
      </top>
      <bottom style="hair"/>
    </border>
    <border>
      <left style="dashed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Dashed">
        <color indexed="12"/>
      </right>
      <top>
        <color indexed="63"/>
      </top>
      <bottom style="medium">
        <color indexed="8"/>
      </bottom>
    </border>
    <border>
      <left>
        <color indexed="63"/>
      </left>
      <right style="mediumDashed">
        <color indexed="12"/>
      </right>
      <top>
        <color indexed="63"/>
      </top>
      <bottom style="thick">
        <color indexed="8"/>
      </bottom>
    </border>
    <border>
      <left>
        <color indexed="63"/>
      </left>
      <right style="mediumDashed">
        <color indexed="12"/>
      </right>
      <top>
        <color indexed="63"/>
      </top>
      <bottom style="medium"/>
    </border>
    <border>
      <left>
        <color indexed="63"/>
      </left>
      <right style="mediumDashed">
        <color indexed="12"/>
      </right>
      <top>
        <color indexed="63"/>
      </top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1" fillId="2" borderId="0" applyNumberFormat="0" applyBorder="0" applyAlignment="0" applyProtection="0"/>
    <xf numFmtId="0" fontId="131" fillId="3" borderId="0" applyNumberFormat="0" applyBorder="0" applyAlignment="0" applyProtection="0"/>
    <xf numFmtId="0" fontId="131" fillId="4" borderId="0" applyNumberFormat="0" applyBorder="0" applyAlignment="0" applyProtection="0"/>
    <xf numFmtId="0" fontId="131" fillId="5" borderId="0" applyNumberFormat="0" applyBorder="0" applyAlignment="0" applyProtection="0"/>
    <xf numFmtId="0" fontId="131" fillId="6" borderId="0" applyNumberFormat="0" applyBorder="0" applyAlignment="0" applyProtection="0"/>
    <xf numFmtId="0" fontId="131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9" borderId="0" applyNumberFormat="0" applyBorder="0" applyAlignment="0" applyProtection="0"/>
    <xf numFmtId="0" fontId="131" fillId="10" borderId="0" applyNumberFormat="0" applyBorder="0" applyAlignment="0" applyProtection="0"/>
    <xf numFmtId="0" fontId="131" fillId="11" borderId="0" applyNumberFormat="0" applyBorder="0" applyAlignment="0" applyProtection="0"/>
    <xf numFmtId="0" fontId="131" fillId="12" borderId="0" applyNumberFormat="0" applyBorder="0" applyAlignment="0" applyProtection="0"/>
    <xf numFmtId="0" fontId="131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5" borderId="0" applyNumberFormat="0" applyBorder="0" applyAlignment="0" applyProtection="0"/>
    <xf numFmtId="0" fontId="132" fillId="16" borderId="0" applyNumberFormat="0" applyBorder="0" applyAlignment="0" applyProtection="0"/>
    <xf numFmtId="0" fontId="132" fillId="17" borderId="0" applyNumberFormat="0" applyBorder="0" applyAlignment="0" applyProtection="0"/>
    <xf numFmtId="0" fontId="132" fillId="18" borderId="0" applyNumberFormat="0" applyBorder="0" applyAlignment="0" applyProtection="0"/>
    <xf numFmtId="0" fontId="132" fillId="19" borderId="0" applyNumberFormat="0" applyBorder="0" applyAlignment="0" applyProtection="0"/>
    <xf numFmtId="0" fontId="132" fillId="20" borderId="0" applyNumberFormat="0" applyBorder="0" applyAlignment="0" applyProtection="0"/>
    <xf numFmtId="0" fontId="132" fillId="21" borderId="0" applyNumberFormat="0" applyBorder="0" applyAlignment="0" applyProtection="0"/>
    <xf numFmtId="0" fontId="132" fillId="22" borderId="0" applyNumberFormat="0" applyBorder="0" applyAlignment="0" applyProtection="0"/>
    <xf numFmtId="0" fontId="132" fillId="23" borderId="0" applyNumberFormat="0" applyBorder="0" applyAlignment="0" applyProtection="0"/>
    <xf numFmtId="0" fontId="132" fillId="24" borderId="0" applyNumberFormat="0" applyBorder="0" applyAlignment="0" applyProtection="0"/>
    <xf numFmtId="0" fontId="132" fillId="25" borderId="0" applyNumberFormat="0" applyBorder="0" applyAlignment="0" applyProtection="0"/>
    <xf numFmtId="0" fontId="133" fillId="0" borderId="0" applyNumberFormat="0" applyFill="0" applyBorder="0" applyAlignment="0" applyProtection="0"/>
    <xf numFmtId="0" fontId="134" fillId="26" borderId="1" applyNumberFormat="0" applyAlignment="0" applyProtection="0"/>
    <xf numFmtId="0" fontId="1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136" fillId="0" borderId="3" applyNumberFormat="0" applyFill="0" applyAlignment="0" applyProtection="0"/>
    <xf numFmtId="0" fontId="137" fillId="29" borderId="0" applyNumberFormat="0" applyBorder="0" applyAlignment="0" applyProtection="0"/>
    <xf numFmtId="0" fontId="138" fillId="30" borderId="4" applyNumberFormat="0" applyAlignment="0" applyProtection="0"/>
    <xf numFmtId="0" fontId="1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0" fillId="0" borderId="5" applyNumberFormat="0" applyFill="0" applyAlignment="0" applyProtection="0"/>
    <xf numFmtId="0" fontId="141" fillId="0" borderId="6" applyNumberFormat="0" applyFill="0" applyAlignment="0" applyProtection="0"/>
    <xf numFmtId="0" fontId="142" fillId="0" borderId="7" applyNumberFormat="0" applyFill="0" applyAlignment="0" applyProtection="0"/>
    <xf numFmtId="0" fontId="142" fillId="0" borderId="0" applyNumberFormat="0" applyFill="0" applyBorder="0" applyAlignment="0" applyProtection="0"/>
    <xf numFmtId="0" fontId="143" fillId="0" borderId="8" applyNumberFormat="0" applyFill="0" applyAlignment="0" applyProtection="0"/>
    <xf numFmtId="0" fontId="144" fillId="30" borderId="9" applyNumberFormat="0" applyAlignment="0" applyProtection="0"/>
    <xf numFmtId="0" fontId="1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6" fillId="31" borderId="4" applyNumberFormat="0" applyAlignment="0" applyProtection="0"/>
    <xf numFmtId="0" fontId="147" fillId="32" borderId="0" applyNumberFormat="0" applyBorder="0" applyAlignment="0" applyProtection="0"/>
  </cellStyleXfs>
  <cellXfs count="735"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7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9" fillId="0" borderId="0" xfId="0" applyFont="1" applyAlignment="1">
      <alignment vertical="center"/>
    </xf>
    <xf numFmtId="0" fontId="49" fillId="0" borderId="11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12" fillId="0" borderId="0" xfId="0" applyFont="1" applyAlignment="1" quotePrefix="1">
      <alignment vertical="center"/>
    </xf>
    <xf numFmtId="0" fontId="12" fillId="0" borderId="0" xfId="0" applyFont="1" applyAlignment="1">
      <alignment vertical="center"/>
    </xf>
    <xf numFmtId="0" fontId="24" fillId="0" borderId="0" xfId="0" applyFont="1" applyFill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2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right" vertical="center"/>
      <protection/>
    </xf>
    <xf numFmtId="13" fontId="26" fillId="0" borderId="0" xfId="0" applyNumberFormat="1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top"/>
      <protection hidden="1"/>
    </xf>
    <xf numFmtId="0" fontId="52" fillId="0" borderId="0" xfId="0" applyFont="1" applyAlignment="1" applyProtection="1">
      <alignment vertical="top"/>
      <protection hidden="1"/>
    </xf>
    <xf numFmtId="0" fontId="35" fillId="0" borderId="13" xfId="0" applyFont="1" applyFill="1" applyBorder="1" applyAlignment="1" applyProtection="1">
      <alignment horizontal="center" vertical="center"/>
      <protection hidden="1" locked="0"/>
    </xf>
    <xf numFmtId="177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38" fillId="33" borderId="13" xfId="0" applyFont="1" applyFill="1" applyBorder="1" applyAlignment="1" applyProtection="1">
      <alignment horizontal="center" vertical="center"/>
      <protection hidden="1" locked="0"/>
    </xf>
    <xf numFmtId="0" fontId="35" fillId="34" borderId="13" xfId="0" applyFont="1" applyFill="1" applyBorder="1" applyAlignment="1" applyProtection="1">
      <alignment horizontal="center" vertical="center"/>
      <protection hidden="1" locked="0"/>
    </xf>
    <xf numFmtId="0" fontId="32" fillId="35" borderId="13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Fill="1" applyBorder="1" applyAlignment="1" applyProtection="1" quotePrefix="1">
      <alignment horizontal="center"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32" fillId="0" borderId="14" xfId="0" applyFont="1" applyFill="1" applyBorder="1" applyAlignment="1" applyProtection="1">
      <alignment horizontal="center" vertical="center"/>
      <protection hidden="1" locked="0"/>
    </xf>
    <xf numFmtId="177" fontId="7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33" borderId="14" xfId="0" applyFont="1" applyFill="1" applyBorder="1" applyAlignment="1" applyProtection="1">
      <alignment horizontal="center" vertical="center"/>
      <protection hidden="1" locked="0"/>
    </xf>
    <xf numFmtId="0" fontId="32" fillId="34" borderId="14" xfId="0" applyFont="1" applyFill="1" applyBorder="1" applyAlignment="1" applyProtection="1">
      <alignment horizontal="center" vertical="center"/>
      <protection hidden="1" locked="0"/>
    </xf>
    <xf numFmtId="0" fontId="32" fillId="35" borderId="15" xfId="0" applyFont="1" applyFill="1" applyBorder="1" applyAlignment="1" applyProtection="1">
      <alignment horizontal="center" vertical="center"/>
      <protection hidden="1" locked="0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left" vertical="center" textRotation="255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177" fontId="6" fillId="0" borderId="0" xfId="0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Fill="1" applyBorder="1" applyAlignment="1" applyProtection="1">
      <alignment horizontal="center" vertical="center"/>
      <protection hidden="1"/>
    </xf>
    <xf numFmtId="0" fontId="42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vertical="top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 vertical="center" textRotation="255" shrinkToFit="1"/>
      <protection hidden="1"/>
    </xf>
    <xf numFmtId="0" fontId="18" fillId="0" borderId="0" xfId="0" applyFont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35" fillId="0" borderId="13" xfId="0" applyNumberFormat="1" applyFont="1" applyFill="1" applyBorder="1" applyAlignment="1" applyProtection="1">
      <alignment horizontal="center" vertical="center"/>
      <protection hidden="1" locked="0"/>
    </xf>
    <xf numFmtId="177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 quotePrefix="1">
      <alignment vertical="center"/>
      <protection hidden="1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32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 quotePrefix="1">
      <alignment horizontal="center" vertical="center"/>
      <protection hidden="1"/>
    </xf>
    <xf numFmtId="177" fontId="38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13" fontId="6" fillId="0" borderId="0" xfId="0" applyNumberFormat="1" applyFont="1" applyFill="1" applyAlignment="1" applyProtection="1">
      <alignment horizontal="center" vertical="center"/>
      <protection hidden="1"/>
    </xf>
    <xf numFmtId="176" fontId="37" fillId="0" borderId="0" xfId="0" applyNumberFormat="1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177" fontId="19" fillId="0" borderId="10" xfId="0" applyNumberFormat="1" applyFont="1" applyFill="1" applyBorder="1" applyAlignment="1" applyProtection="1">
      <alignment horizontal="center" vertical="center"/>
      <protection hidden="1"/>
    </xf>
    <xf numFmtId="177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38" fillId="33" borderId="15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 quotePrefix="1">
      <alignment horizontal="center"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177" fontId="14" fillId="0" borderId="0" xfId="0" applyNumberFormat="1" applyFont="1" applyFill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center" vertical="center"/>
      <protection hidden="1"/>
    </xf>
    <xf numFmtId="177" fontId="16" fillId="0" borderId="0" xfId="0" applyNumberFormat="1" applyFont="1" applyFill="1" applyAlignment="1" applyProtection="1">
      <alignment horizontal="center" vertical="center"/>
      <protection hidden="1"/>
    </xf>
    <xf numFmtId="177" fontId="7" fillId="0" borderId="0" xfId="0" applyNumberFormat="1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 quotePrefix="1">
      <alignment horizontal="center"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horizontal="left" vertical="center" textRotation="255" shrinkToFit="1"/>
      <protection hidden="1"/>
    </xf>
    <xf numFmtId="177" fontId="6" fillId="0" borderId="0" xfId="0" applyNumberFormat="1" applyFont="1" applyFill="1" applyAlignment="1" applyProtection="1">
      <alignment horizontal="center" vertical="center"/>
      <protection hidden="1"/>
    </xf>
    <xf numFmtId="177" fontId="41" fillId="0" borderId="0" xfId="0" applyNumberFormat="1" applyFont="1" applyFill="1" applyAlignment="1" applyProtection="1">
      <alignment horizontal="center" vertical="center"/>
      <protection hidden="1"/>
    </xf>
    <xf numFmtId="177" fontId="42" fillId="0" borderId="0" xfId="0" applyNumberFormat="1" applyFont="1" applyFill="1" applyAlignment="1" applyProtection="1">
      <alignment horizontal="center" vertical="center"/>
      <protection hidden="1"/>
    </xf>
    <xf numFmtId="177" fontId="44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5" fillId="36" borderId="13" xfId="0" applyFont="1" applyFill="1" applyBorder="1" applyAlignment="1" applyProtection="1">
      <alignment horizontal="center" vertical="center"/>
      <protection hidden="1" locked="0"/>
    </xf>
    <xf numFmtId="0" fontId="29" fillId="0" borderId="10" xfId="0" applyFont="1" applyFill="1" applyBorder="1" applyAlignment="1" applyProtection="1">
      <alignment horizontal="center" vertical="center"/>
      <protection hidden="1"/>
    </xf>
    <xf numFmtId="177" fontId="35" fillId="37" borderId="13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16" xfId="0" applyFont="1" applyBorder="1" applyAlignment="1" applyProtection="1">
      <alignment horizontal="center" vertical="center"/>
      <protection hidden="1"/>
    </xf>
    <xf numFmtId="0" fontId="32" fillId="37" borderId="14" xfId="0" applyFont="1" applyFill="1" applyBorder="1" applyAlignment="1" applyProtection="1">
      <alignment horizontal="center" vertical="center"/>
      <protection hidden="1" locked="0"/>
    </xf>
    <xf numFmtId="0" fontId="29" fillId="0" borderId="12" xfId="0" applyFont="1" applyFill="1" applyBorder="1" applyAlignment="1" applyProtection="1">
      <alignment horizontal="center" vertical="center"/>
      <protection hidden="1"/>
    </xf>
    <xf numFmtId="177" fontId="32" fillId="36" borderId="14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 vertical="center"/>
      <protection hidden="1"/>
    </xf>
    <xf numFmtId="0" fontId="13" fillId="0" borderId="0" xfId="0" applyFont="1" applyFill="1" applyAlignment="1" applyProtection="1">
      <alignment shrinkToFit="1"/>
      <protection hidden="1"/>
    </xf>
    <xf numFmtId="0" fontId="5" fillId="0" borderId="0" xfId="0" applyFont="1" applyFill="1" applyAlignment="1" applyProtection="1">
      <alignment shrinkToFit="1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7" fontId="5" fillId="0" borderId="0" xfId="0" applyNumberFormat="1" applyFont="1" applyFill="1" applyAlignment="1" applyProtection="1">
      <alignment horizontal="center" vertical="center"/>
      <protection hidden="1"/>
    </xf>
    <xf numFmtId="177" fontId="5" fillId="0" borderId="0" xfId="0" applyNumberFormat="1" applyFont="1" applyFill="1" applyBorder="1" applyAlignment="1" applyProtection="1">
      <alignment horizontal="center" vertical="center"/>
      <protection hidden="1"/>
    </xf>
    <xf numFmtId="177" fontId="22" fillId="0" borderId="0" xfId="0" applyNumberFormat="1" applyFont="1" applyFill="1" applyBorder="1" applyAlignment="1" applyProtection="1">
      <alignment horizontal="center" vertical="center"/>
      <protection hidden="1"/>
    </xf>
    <xf numFmtId="177" fontId="5" fillId="0" borderId="0" xfId="0" applyNumberFormat="1" applyFont="1" applyFill="1" applyAlignment="1" applyProtection="1">
      <alignment horizontal="center" vertical="center" wrapText="1"/>
      <protection hidden="1"/>
    </xf>
    <xf numFmtId="177" fontId="40" fillId="0" borderId="0" xfId="0" applyNumberFormat="1" applyFont="1" applyFill="1" applyAlignment="1" applyProtection="1">
      <alignment horizontal="center"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177" fontId="45" fillId="0" borderId="0" xfId="0" applyNumberFormat="1" applyFont="1" applyFill="1" applyBorder="1" applyAlignment="1" applyProtection="1">
      <alignment vertical="center"/>
      <protection hidden="1"/>
    </xf>
    <xf numFmtId="177" fontId="46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 quotePrefix="1">
      <alignment horizontal="center" vertical="center"/>
      <protection hidden="1"/>
    </xf>
    <xf numFmtId="177" fontId="47" fillId="0" borderId="0" xfId="0" applyNumberFormat="1" applyFont="1" applyFill="1" applyBorder="1" applyAlignment="1" applyProtection="1">
      <alignment horizontal="center" vertical="center"/>
      <protection hidden="1"/>
    </xf>
    <xf numFmtId="0" fontId="45" fillId="0" borderId="0" xfId="0" applyFont="1" applyFill="1" applyBorder="1" applyAlignment="1" applyProtection="1" quotePrefix="1">
      <alignment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 locked="0"/>
    </xf>
    <xf numFmtId="0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38" fillId="0" borderId="0" xfId="0" applyFont="1" applyFill="1" applyBorder="1" applyAlignment="1" applyProtection="1">
      <alignment horizontal="center" vertical="center"/>
      <protection hidden="1"/>
    </xf>
    <xf numFmtId="177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2" fillId="37" borderId="13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 applyProtection="1">
      <alignment horizontal="center" vertical="center"/>
      <protection hidden="1"/>
    </xf>
    <xf numFmtId="0" fontId="35" fillId="35" borderId="13" xfId="0" applyFont="1" applyFill="1" applyBorder="1" applyAlignment="1" applyProtection="1">
      <alignment horizontal="center" vertical="center"/>
      <protection hidden="1" locked="0"/>
    </xf>
    <xf numFmtId="0" fontId="35" fillId="36" borderId="14" xfId="0" applyFont="1" applyFill="1" applyBorder="1" applyAlignment="1" applyProtection="1">
      <alignment horizontal="center" vertical="center"/>
      <protection hidden="1" locked="0"/>
    </xf>
    <xf numFmtId="0" fontId="39" fillId="0" borderId="0" xfId="0" applyFont="1" applyFill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177" fontId="3" fillId="0" borderId="0" xfId="0" applyNumberFormat="1" applyFont="1" applyAlignment="1" applyProtection="1">
      <alignment horizontal="center" vertical="center"/>
      <protection hidden="1"/>
    </xf>
    <xf numFmtId="177" fontId="6" fillId="0" borderId="0" xfId="0" applyNumberFormat="1" applyFont="1" applyAlignment="1" applyProtection="1">
      <alignment horizontal="center" vertical="center"/>
      <protection hidden="1"/>
    </xf>
    <xf numFmtId="0" fontId="32" fillId="0" borderId="14" xfId="0" applyNumberFormat="1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77" fontId="35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10" xfId="0" applyFont="1" applyFill="1" applyBorder="1" applyAlignment="1" applyProtection="1">
      <alignment horizontal="center" vertical="center"/>
      <protection hidden="1"/>
    </xf>
    <xf numFmtId="0" fontId="54" fillId="0" borderId="0" xfId="0" applyFont="1" applyFill="1" applyBorder="1" applyAlignment="1" applyProtection="1">
      <alignment horizontal="center" vertical="center"/>
      <protection hidden="1"/>
    </xf>
    <xf numFmtId="0" fontId="54" fillId="0" borderId="17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top"/>
      <protection hidden="1"/>
    </xf>
    <xf numFmtId="0" fontId="35" fillId="0" borderId="18" xfId="0" applyFont="1" applyFill="1" applyBorder="1" applyAlignment="1" applyProtection="1">
      <alignment horizontal="center" vertical="center"/>
      <protection hidden="1" locked="0"/>
    </xf>
    <xf numFmtId="0" fontId="32" fillId="0" borderId="19" xfId="0" applyFont="1" applyFill="1" applyBorder="1" applyAlignment="1" applyProtection="1">
      <alignment horizontal="center" vertical="center"/>
      <protection hidden="1" locked="0"/>
    </xf>
    <xf numFmtId="0" fontId="32" fillId="0" borderId="20" xfId="0" applyFont="1" applyFill="1" applyBorder="1" applyAlignment="1" applyProtection="1">
      <alignment horizontal="center" vertical="center"/>
      <protection hidden="1" locked="0"/>
    </xf>
    <xf numFmtId="177" fontId="35" fillId="0" borderId="18" xfId="0" applyNumberFormat="1" applyFont="1" applyFill="1" applyBorder="1" applyAlignment="1" applyProtection="1">
      <alignment horizontal="center" vertical="center"/>
      <protection hidden="1" locked="0"/>
    </xf>
    <xf numFmtId="177" fontId="32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32" fillId="38" borderId="18" xfId="0" applyFont="1" applyFill="1" applyBorder="1" applyAlignment="1" applyProtection="1">
      <alignment horizontal="center" vertical="center"/>
      <protection hidden="1" locked="0"/>
    </xf>
    <xf numFmtId="0" fontId="32" fillId="38" borderId="19" xfId="0" applyFont="1" applyFill="1" applyBorder="1" applyAlignment="1" applyProtection="1">
      <alignment horizontal="center" vertical="center"/>
      <protection hidden="1" locked="0"/>
    </xf>
    <xf numFmtId="0" fontId="32" fillId="39" borderId="18" xfId="0" applyFont="1" applyFill="1" applyBorder="1" applyAlignment="1" applyProtection="1">
      <alignment horizontal="center" vertical="center"/>
      <protection hidden="1" locked="0"/>
    </xf>
    <xf numFmtId="0" fontId="32" fillId="39" borderId="19" xfId="0" applyFont="1" applyFill="1" applyBorder="1" applyAlignment="1" applyProtection="1">
      <alignment horizontal="center" vertical="center"/>
      <protection hidden="1" locked="0"/>
    </xf>
    <xf numFmtId="177" fontId="32" fillId="38" borderId="18" xfId="0" applyNumberFormat="1" applyFont="1" applyFill="1" applyBorder="1" applyAlignment="1" applyProtection="1">
      <alignment horizontal="center" vertical="center"/>
      <protection hidden="1" locked="0"/>
    </xf>
    <xf numFmtId="177" fontId="32" fillId="38" borderId="19" xfId="0" applyNumberFormat="1" applyFont="1" applyFill="1" applyBorder="1" applyAlignment="1" applyProtection="1">
      <alignment horizontal="center" vertical="center"/>
      <protection hidden="1" locked="0"/>
    </xf>
    <xf numFmtId="0" fontId="32" fillId="39" borderId="21" xfId="0" applyFont="1" applyFill="1" applyBorder="1" applyAlignment="1" applyProtection="1">
      <alignment horizontal="center" vertical="center"/>
      <protection hidden="1" locked="0"/>
    </xf>
    <xf numFmtId="0" fontId="35" fillId="0" borderId="18" xfId="0" applyNumberFormat="1" applyFont="1" applyFill="1" applyBorder="1" applyAlignment="1" applyProtection="1">
      <alignment horizontal="center" vertical="center"/>
      <protection hidden="1" locked="0"/>
    </xf>
    <xf numFmtId="0" fontId="5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top" shrinkToFit="1"/>
      <protection/>
    </xf>
    <xf numFmtId="0" fontId="58" fillId="0" borderId="10" xfId="0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 shrinkToFit="1"/>
      <protection hidden="1"/>
    </xf>
    <xf numFmtId="177" fontId="32" fillId="0" borderId="0" xfId="0" applyNumberFormat="1" applyFont="1" applyFill="1" applyBorder="1" applyAlignment="1" applyProtection="1">
      <alignment vertical="center"/>
      <protection hidden="1"/>
    </xf>
    <xf numFmtId="0" fontId="35" fillId="0" borderId="0" xfId="0" applyNumberFormat="1" applyFont="1" applyFill="1" applyBorder="1" applyAlignment="1" applyProtection="1">
      <alignment vertical="center"/>
      <protection hidden="1"/>
    </xf>
    <xf numFmtId="177" fontId="35" fillId="0" borderId="0" xfId="0" applyNumberFormat="1" applyFont="1" applyFill="1" applyBorder="1" applyAlignment="1" applyProtection="1">
      <alignment vertical="center"/>
      <protection hidden="1"/>
    </xf>
    <xf numFmtId="177" fontId="32" fillId="0" borderId="10" xfId="0" applyNumberFormat="1" applyFont="1" applyFill="1" applyBorder="1" applyAlignment="1" applyProtection="1">
      <alignment horizontal="center" vertical="center"/>
      <protection hidden="1"/>
    </xf>
    <xf numFmtId="177" fontId="32" fillId="0" borderId="12" xfId="0" applyNumberFormat="1" applyFont="1" applyFill="1" applyBorder="1" applyAlignment="1" applyProtection="1">
      <alignment horizontal="center" vertical="center"/>
      <protection hidden="1"/>
    </xf>
    <xf numFmtId="0" fontId="14" fillId="0" borderId="17" xfId="0" applyFont="1" applyFill="1" applyBorder="1" applyAlignment="1" applyProtection="1" quotePrefix="1">
      <alignment horizontal="center" vertical="center"/>
      <protection hidden="1"/>
    </xf>
    <xf numFmtId="177" fontId="35" fillId="36" borderId="22" xfId="0" applyNumberFormat="1" applyFont="1" applyFill="1" applyBorder="1" applyAlignment="1" applyProtection="1">
      <alignment horizontal="center" vertical="center"/>
      <protection hidden="1"/>
    </xf>
    <xf numFmtId="177" fontId="32" fillId="37" borderId="23" xfId="0" applyNumberFormat="1" applyFont="1" applyFill="1" applyBorder="1" applyAlignment="1" applyProtection="1">
      <alignment horizontal="center" vertical="center"/>
      <protection hidden="1"/>
    </xf>
    <xf numFmtId="0" fontId="35" fillId="37" borderId="22" xfId="0" applyNumberFormat="1" applyFont="1" applyFill="1" applyBorder="1" applyAlignment="1" applyProtection="1">
      <alignment horizontal="center" vertical="center"/>
      <protection hidden="1"/>
    </xf>
    <xf numFmtId="177" fontId="32" fillId="36" borderId="24" xfId="0" applyNumberFormat="1" applyFont="1" applyFill="1" applyBorder="1" applyAlignment="1" applyProtection="1">
      <alignment horizontal="center" vertical="center"/>
      <protection hidden="1"/>
    </xf>
    <xf numFmtId="0" fontId="32" fillId="35" borderId="22" xfId="0" applyNumberFormat="1" applyFont="1" applyFill="1" applyBorder="1" applyAlignment="1" applyProtection="1">
      <alignment horizontal="center" vertical="center"/>
      <protection hidden="1"/>
    </xf>
    <xf numFmtId="177" fontId="32" fillId="35" borderId="24" xfId="0" applyNumberFormat="1" applyFont="1" applyFill="1" applyBorder="1" applyAlignment="1" applyProtection="1">
      <alignment horizontal="center" vertical="center"/>
      <protection hidden="1"/>
    </xf>
    <xf numFmtId="177" fontId="32" fillId="40" borderId="22" xfId="0" applyNumberFormat="1" applyFont="1" applyFill="1" applyBorder="1" applyAlignment="1" applyProtection="1">
      <alignment horizontal="center" vertical="center"/>
      <protection hidden="1"/>
    </xf>
    <xf numFmtId="177" fontId="32" fillId="40" borderId="24" xfId="0" applyNumberFormat="1" applyFont="1" applyFill="1" applyBorder="1" applyAlignment="1" applyProtection="1">
      <alignment horizontal="center" vertical="center"/>
      <protection hidden="1"/>
    </xf>
    <xf numFmtId="177" fontId="38" fillId="33" borderId="22" xfId="0" applyNumberFormat="1" applyFont="1" applyFill="1" applyBorder="1" applyAlignment="1" applyProtection="1">
      <alignment horizontal="center" vertical="center"/>
      <protection hidden="1"/>
    </xf>
    <xf numFmtId="177" fontId="38" fillId="33" borderId="23" xfId="0" applyNumberFormat="1" applyFont="1" applyFill="1" applyBorder="1" applyAlignment="1" applyProtection="1">
      <alignment horizontal="center" vertical="center"/>
      <protection hidden="1"/>
    </xf>
    <xf numFmtId="177" fontId="32" fillId="39" borderId="22" xfId="0" applyNumberFormat="1" applyFont="1" applyFill="1" applyBorder="1" applyAlignment="1" applyProtection="1">
      <alignment horizontal="center" vertical="center"/>
      <protection hidden="1"/>
    </xf>
    <xf numFmtId="177" fontId="32" fillId="39" borderId="23" xfId="0" applyNumberFormat="1" applyFont="1" applyFill="1" applyBorder="1" applyAlignment="1" applyProtection="1">
      <alignment horizontal="center" vertical="center"/>
      <protection hidden="1"/>
    </xf>
    <xf numFmtId="177" fontId="16" fillId="0" borderId="10" xfId="0" applyNumberFormat="1" applyFont="1" applyFill="1" applyBorder="1" applyAlignment="1" applyProtection="1">
      <alignment horizontal="center" vertical="center"/>
      <protection hidden="1"/>
    </xf>
    <xf numFmtId="177" fontId="32" fillId="37" borderId="24" xfId="0" applyNumberFormat="1" applyFont="1" applyFill="1" applyBorder="1" applyAlignment="1" applyProtection="1">
      <alignment horizontal="center" vertical="center"/>
      <protection hidden="1"/>
    </xf>
    <xf numFmtId="0" fontId="32" fillId="37" borderId="22" xfId="0" applyNumberFormat="1" applyFont="1" applyFill="1" applyBorder="1" applyAlignment="1" applyProtection="1">
      <alignment horizontal="center" vertical="center"/>
      <protection hidden="1"/>
    </xf>
    <xf numFmtId="0" fontId="35" fillId="36" borderId="24" xfId="0" applyNumberFormat="1" applyFont="1" applyFill="1" applyBorder="1" applyAlignment="1" applyProtection="1">
      <alignment horizontal="center" vertical="center"/>
      <protection hidden="1"/>
    </xf>
    <xf numFmtId="0" fontId="32" fillId="35" borderId="24" xfId="0" applyNumberFormat="1" applyFont="1" applyFill="1" applyBorder="1" applyAlignment="1" applyProtection="1">
      <alignment horizontal="center" vertical="center"/>
      <protection hidden="1"/>
    </xf>
    <xf numFmtId="177" fontId="35" fillId="38" borderId="22" xfId="0" applyNumberFormat="1" applyFont="1" applyFill="1" applyBorder="1" applyAlignment="1" applyProtection="1">
      <alignment horizontal="center" vertical="center"/>
      <protection hidden="1"/>
    </xf>
    <xf numFmtId="177" fontId="32" fillId="38" borderId="24" xfId="0" applyNumberFormat="1" applyFont="1" applyFill="1" applyBorder="1" applyAlignment="1" applyProtection="1">
      <alignment horizontal="center" vertical="center"/>
      <protection hidden="1"/>
    </xf>
    <xf numFmtId="177" fontId="38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9" borderId="23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vertical="center"/>
      <protection hidden="1"/>
    </xf>
    <xf numFmtId="0" fontId="16" fillId="0" borderId="17" xfId="0" applyFont="1" applyFill="1" applyBorder="1" applyAlignment="1" applyProtection="1" quotePrefix="1">
      <alignment horizontal="center" vertical="center"/>
      <protection hidden="1"/>
    </xf>
    <xf numFmtId="177" fontId="35" fillId="41" borderId="22" xfId="0" applyNumberFormat="1" applyFont="1" applyFill="1" applyBorder="1" applyAlignment="1" applyProtection="1">
      <alignment horizontal="center" vertical="center"/>
      <protection hidden="1"/>
    </xf>
    <xf numFmtId="0" fontId="32" fillId="34" borderId="23" xfId="0" applyNumberFormat="1" applyFont="1" applyFill="1" applyBorder="1" applyAlignment="1" applyProtection="1">
      <alignment horizontal="center" vertical="center"/>
      <protection hidden="1"/>
    </xf>
    <xf numFmtId="177" fontId="32" fillId="41" borderId="24" xfId="0" applyNumberFormat="1" applyFont="1" applyFill="1" applyBorder="1" applyAlignment="1" applyProtection="1">
      <alignment horizontal="center" vertical="center"/>
      <protection hidden="1"/>
    </xf>
    <xf numFmtId="177" fontId="35" fillId="34" borderId="22" xfId="0" applyNumberFormat="1" applyFont="1" applyFill="1" applyBorder="1" applyAlignment="1" applyProtection="1">
      <alignment horizontal="center" vertical="center"/>
      <protection hidden="1"/>
    </xf>
    <xf numFmtId="177" fontId="32" fillId="34" borderId="24" xfId="0" applyNumberFormat="1" applyFont="1" applyFill="1" applyBorder="1" applyAlignment="1" applyProtection="1">
      <alignment horizontal="center" vertical="center"/>
      <protection hidden="1"/>
    </xf>
    <xf numFmtId="177" fontId="32" fillId="38" borderId="22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77" fontId="7" fillId="0" borderId="12" xfId="0" applyNumberFormat="1" applyFont="1" applyFill="1" applyBorder="1" applyAlignment="1" applyProtection="1">
      <alignment horizontal="center" vertical="center"/>
      <protection hidden="1"/>
    </xf>
    <xf numFmtId="177" fontId="16" fillId="0" borderId="0" xfId="0" applyNumberFormat="1" applyFont="1" applyFill="1" applyBorder="1" applyAlignment="1" applyProtection="1">
      <alignment vertical="center"/>
      <protection hidden="1"/>
    </xf>
    <xf numFmtId="177" fontId="32" fillId="35" borderId="22" xfId="0" applyNumberFormat="1" applyFont="1" applyFill="1" applyBorder="1" applyAlignment="1" applyProtection="1">
      <alignment horizontal="center" vertical="center"/>
      <protection hidden="1"/>
    </xf>
    <xf numFmtId="177" fontId="32" fillId="37" borderId="22" xfId="0" applyNumberFormat="1" applyFont="1" applyFill="1" applyBorder="1" applyAlignment="1" applyProtection="1">
      <alignment horizontal="center" vertical="center"/>
      <protection hidden="1"/>
    </xf>
    <xf numFmtId="0" fontId="35" fillId="36" borderId="22" xfId="0" applyNumberFormat="1" applyFont="1" applyFill="1" applyBorder="1" applyAlignment="1" applyProtection="1">
      <alignment horizontal="center" vertical="center"/>
      <protection hidden="1"/>
    </xf>
    <xf numFmtId="177" fontId="32" fillId="36" borderId="23" xfId="0" applyNumberFormat="1" applyFont="1" applyFill="1" applyBorder="1" applyAlignment="1" applyProtection="1">
      <alignment horizontal="center" vertical="center"/>
      <protection hidden="1"/>
    </xf>
    <xf numFmtId="0" fontId="35" fillId="37" borderId="22" xfId="0" applyFont="1" applyFill="1" applyBorder="1" applyAlignment="1" applyProtection="1">
      <alignment horizontal="center" vertical="center"/>
      <protection hidden="1"/>
    </xf>
    <xf numFmtId="0" fontId="32" fillId="36" borderId="23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left" vertical="center" textRotation="255" shrinkToFit="1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177" fontId="35" fillId="36" borderId="24" xfId="0" applyNumberFormat="1" applyFont="1" applyFill="1" applyBorder="1" applyAlignment="1" applyProtection="1">
      <alignment horizontal="center" vertical="center"/>
      <protection hidden="1"/>
    </xf>
    <xf numFmtId="0" fontId="32" fillId="37" borderId="24" xfId="0" applyNumberFormat="1" applyFont="1" applyFill="1" applyBorder="1" applyAlignment="1" applyProtection="1">
      <alignment horizontal="center" vertical="center"/>
      <protection hidden="1"/>
    </xf>
    <xf numFmtId="177" fontId="32" fillId="41" borderId="23" xfId="0" applyNumberFormat="1" applyFont="1" applyFill="1" applyBorder="1" applyAlignment="1" applyProtection="1">
      <alignment horizontal="center" vertical="center"/>
      <protection hidden="1"/>
    </xf>
    <xf numFmtId="0" fontId="50" fillId="0" borderId="25" xfId="0" applyFont="1" applyFill="1" applyBorder="1" applyAlignment="1" applyProtection="1">
      <alignment vertical="center"/>
      <protection hidden="1"/>
    </xf>
    <xf numFmtId="0" fontId="18" fillId="0" borderId="25" xfId="0" applyFont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vertical="center" textRotation="255" shrinkToFit="1"/>
      <protection hidden="1"/>
    </xf>
    <xf numFmtId="177" fontId="62" fillId="0" borderId="0" xfId="0" applyNumberFormat="1" applyFont="1" applyFill="1" applyBorder="1" applyAlignment="1" applyProtection="1">
      <alignment vertical="center"/>
      <protection hidden="1"/>
    </xf>
    <xf numFmtId="177" fontId="63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 quotePrefix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32" fillId="0" borderId="26" xfId="0" applyFont="1" applyFill="1" applyBorder="1" applyAlignment="1" applyProtection="1">
      <alignment horizontal="center" vertical="center"/>
      <protection hidden="1"/>
    </xf>
    <xf numFmtId="0" fontId="32" fillId="0" borderId="27" xfId="0" applyFont="1" applyFill="1" applyBorder="1" applyAlignment="1" applyProtection="1">
      <alignment horizontal="center" vertical="center"/>
      <protection hidden="1"/>
    </xf>
    <xf numFmtId="0" fontId="32" fillId="0" borderId="28" xfId="0" applyFont="1" applyFill="1" applyBorder="1" applyAlignment="1" applyProtection="1">
      <alignment horizontal="center" vertical="center"/>
      <protection hidden="1"/>
    </xf>
    <xf numFmtId="0" fontId="32" fillId="0" borderId="29" xfId="0" applyFont="1" applyFill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31" xfId="0" applyFont="1" applyFill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8" fillId="0" borderId="32" xfId="0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44" fillId="0" borderId="0" xfId="0" applyFont="1" applyFill="1" applyAlignment="1" applyProtection="1">
      <alignment vertical="top"/>
      <protection hidden="1"/>
    </xf>
    <xf numFmtId="0" fontId="14" fillId="0" borderId="0" xfId="0" applyFont="1" applyAlignment="1" applyProtection="1" quotePrefix="1">
      <alignment vertical="center"/>
      <protection hidden="1"/>
    </xf>
    <xf numFmtId="0" fontId="50" fillId="0" borderId="0" xfId="0" applyFont="1" applyFill="1" applyBorder="1" applyAlignment="1" applyProtection="1">
      <alignment/>
      <protection hidden="1"/>
    </xf>
    <xf numFmtId="177" fontId="63" fillId="0" borderId="0" xfId="0" applyNumberFormat="1" applyFont="1" applyFill="1" applyBorder="1" applyAlignment="1" applyProtection="1">
      <alignment vertical="center"/>
      <protection hidden="1"/>
    </xf>
    <xf numFmtId="0" fontId="62" fillId="0" borderId="0" xfId="0" applyFont="1" applyBorder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shrinkToFit="1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shrinkToFit="1"/>
      <protection/>
    </xf>
    <xf numFmtId="176" fontId="59" fillId="0" borderId="0" xfId="0" applyNumberFormat="1" applyFont="1" applyFill="1" applyAlignment="1" applyProtection="1">
      <alignment vertical="center"/>
      <protection/>
    </xf>
    <xf numFmtId="0" fontId="32" fillId="0" borderId="0" xfId="0" applyFont="1" applyFill="1" applyBorder="1" applyAlignment="1" applyProtection="1">
      <alignment vertical="center" shrinkToFit="1"/>
      <protection/>
    </xf>
    <xf numFmtId="13" fontId="64" fillId="0" borderId="0" xfId="0" applyNumberFormat="1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vertical="center"/>
      <protection/>
    </xf>
    <xf numFmtId="176" fontId="64" fillId="0" borderId="0" xfId="0" applyNumberFormat="1" applyFont="1" applyFill="1" applyAlignment="1" applyProtection="1">
      <alignment vertical="center"/>
      <protection/>
    </xf>
    <xf numFmtId="177" fontId="29" fillId="0" borderId="10" xfId="0" applyNumberFormat="1" applyFont="1" applyFill="1" applyBorder="1" applyAlignment="1" applyProtection="1">
      <alignment horizontal="center" vertical="center"/>
      <protection hidden="1"/>
    </xf>
    <xf numFmtId="177" fontId="29" fillId="0" borderId="0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35" fillId="41" borderId="18" xfId="0" applyFont="1" applyFill="1" applyBorder="1" applyAlignment="1" applyProtection="1">
      <alignment horizontal="center" vertical="center"/>
      <protection hidden="1" locked="0"/>
    </xf>
    <xf numFmtId="0" fontId="32" fillId="35" borderId="18" xfId="0" applyFont="1" applyFill="1" applyBorder="1" applyAlignment="1" applyProtection="1">
      <alignment horizontal="center" vertical="center"/>
      <protection hidden="1" locked="0"/>
    </xf>
    <xf numFmtId="0" fontId="32" fillId="41" borderId="19" xfId="0" applyFont="1" applyFill="1" applyBorder="1" applyAlignment="1" applyProtection="1">
      <alignment horizontal="center" vertical="center"/>
      <protection hidden="1" locked="0"/>
    </xf>
    <xf numFmtId="0" fontId="32" fillId="35" borderId="20" xfId="0" applyFont="1" applyFill="1" applyBorder="1" applyAlignment="1" applyProtection="1">
      <alignment horizontal="center" vertical="center"/>
      <protection hidden="1" locked="0"/>
    </xf>
    <xf numFmtId="0" fontId="35" fillId="41" borderId="22" xfId="0" applyNumberFormat="1" applyFont="1" applyFill="1" applyBorder="1" applyAlignment="1" applyProtection="1">
      <alignment horizontal="center" vertical="center"/>
      <protection hidden="1"/>
    </xf>
    <xf numFmtId="0" fontId="38" fillId="33" borderId="22" xfId="0" applyFont="1" applyFill="1" applyBorder="1" applyAlignment="1" applyProtection="1">
      <alignment horizontal="center" vertical="center"/>
      <protection hidden="1"/>
    </xf>
    <xf numFmtId="0" fontId="35" fillId="34" borderId="22" xfId="0" applyNumberFormat="1" applyFont="1" applyFill="1" applyBorder="1" applyAlignment="1" applyProtection="1">
      <alignment horizontal="center" vertical="center"/>
      <protection hidden="1"/>
    </xf>
    <xf numFmtId="0" fontId="32" fillId="41" borderId="23" xfId="0" applyNumberFormat="1" applyFont="1" applyFill="1" applyBorder="1" applyAlignment="1" applyProtection="1">
      <alignment horizontal="center" vertical="center"/>
      <protection hidden="1"/>
    </xf>
    <xf numFmtId="0" fontId="38" fillId="33" borderId="23" xfId="0" applyFont="1" applyFill="1" applyBorder="1" applyAlignment="1" applyProtection="1">
      <alignment horizontal="center" vertical="center"/>
      <protection hidden="1"/>
    </xf>
    <xf numFmtId="0" fontId="38" fillId="33" borderId="24" xfId="0" applyFont="1" applyFill="1" applyBorder="1" applyAlignment="1" applyProtection="1">
      <alignment horizontal="center" vertical="center"/>
      <protection hidden="1"/>
    </xf>
    <xf numFmtId="0" fontId="19" fillId="0" borderId="10" xfId="0" applyFont="1" applyFill="1" applyBorder="1" applyAlignment="1" applyProtection="1">
      <alignment horizontal="center" vertical="center"/>
      <protection hidden="1"/>
    </xf>
    <xf numFmtId="0" fontId="19" fillId="0" borderId="12" xfId="0" applyFont="1" applyFill="1" applyBorder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 quotePrefix="1">
      <alignment horizontal="center" vertical="center"/>
      <protection hidden="1"/>
    </xf>
    <xf numFmtId="0" fontId="35" fillId="36" borderId="18" xfId="0" applyFont="1" applyFill="1" applyBorder="1" applyAlignment="1" applyProtection="1">
      <alignment horizontal="center" vertical="center"/>
      <protection hidden="1" locked="0"/>
    </xf>
    <xf numFmtId="177" fontId="38" fillId="37" borderId="36" xfId="0" applyNumberFormat="1" applyFont="1" applyFill="1" applyBorder="1" applyAlignment="1" applyProtection="1">
      <alignment horizontal="center" vertical="center"/>
      <protection hidden="1" locked="0"/>
    </xf>
    <xf numFmtId="0" fontId="38" fillId="36" borderId="36" xfId="0" applyFont="1" applyFill="1" applyBorder="1" applyAlignment="1" applyProtection="1">
      <alignment horizontal="center" vertical="center"/>
      <protection hidden="1" locked="0"/>
    </xf>
    <xf numFmtId="0" fontId="32" fillId="37" borderId="19" xfId="0" applyFont="1" applyFill="1" applyBorder="1" applyAlignment="1" applyProtection="1">
      <alignment horizontal="center" vertical="center"/>
      <protection hidden="1" locked="0"/>
    </xf>
    <xf numFmtId="177" fontId="38" fillId="37" borderId="14" xfId="0" applyNumberFormat="1" applyFont="1" applyFill="1" applyBorder="1" applyAlignment="1" applyProtection="1">
      <alignment horizontal="center" vertical="center"/>
      <protection hidden="1" locked="0"/>
    </xf>
    <xf numFmtId="0" fontId="38" fillId="36" borderId="14" xfId="0" applyFont="1" applyFill="1" applyBorder="1" applyAlignment="1" applyProtection="1">
      <alignment horizontal="center" vertical="center"/>
      <protection hidden="1" locked="0"/>
    </xf>
    <xf numFmtId="177" fontId="38" fillId="37" borderId="37" xfId="0" applyNumberFormat="1" applyFont="1" applyFill="1" applyBorder="1" applyAlignment="1" applyProtection="1">
      <alignment horizontal="center" vertical="center"/>
      <protection hidden="1"/>
    </xf>
    <xf numFmtId="0" fontId="38" fillId="36" borderId="37" xfId="0" applyFont="1" applyFill="1" applyBorder="1" applyAlignment="1" applyProtection="1">
      <alignment horizontal="center" vertical="center"/>
      <protection hidden="1"/>
    </xf>
    <xf numFmtId="177" fontId="38" fillId="37" borderId="24" xfId="0" applyNumberFormat="1" applyFont="1" applyFill="1" applyBorder="1" applyAlignment="1" applyProtection="1">
      <alignment horizontal="center" vertical="center"/>
      <protection hidden="1"/>
    </xf>
    <xf numFmtId="0" fontId="38" fillId="36" borderId="24" xfId="0" applyFont="1" applyFill="1" applyBorder="1" applyAlignment="1" applyProtection="1">
      <alignment horizontal="center" vertical="center"/>
      <protection hidden="1"/>
    </xf>
    <xf numFmtId="177" fontId="38" fillId="36" borderId="37" xfId="0" applyNumberFormat="1" applyFont="1" applyFill="1" applyBorder="1" applyAlignment="1" applyProtection="1">
      <alignment horizontal="center" vertical="center"/>
      <protection hidden="1"/>
    </xf>
    <xf numFmtId="0" fontId="38" fillId="37" borderId="37" xfId="0" applyFont="1" applyFill="1" applyBorder="1" applyAlignment="1" applyProtection="1">
      <alignment horizontal="center" vertical="center"/>
      <protection hidden="1"/>
    </xf>
    <xf numFmtId="177" fontId="38" fillId="36" borderId="24" xfId="0" applyNumberFormat="1" applyFont="1" applyFill="1" applyBorder="1" applyAlignment="1" applyProtection="1">
      <alignment horizontal="center" vertical="center"/>
      <protection hidden="1"/>
    </xf>
    <xf numFmtId="0" fontId="38" fillId="37" borderId="24" xfId="0" applyFont="1" applyFill="1" applyBorder="1" applyAlignment="1" applyProtection="1">
      <alignment horizontal="center" vertical="center"/>
      <protection hidden="1"/>
    </xf>
    <xf numFmtId="0" fontId="38" fillId="37" borderId="38" xfId="0" applyFont="1" applyFill="1" applyBorder="1" applyAlignment="1" applyProtection="1">
      <alignment horizontal="center" vertical="center"/>
      <protection hidden="1" locked="0"/>
    </xf>
    <xf numFmtId="0" fontId="38" fillId="36" borderId="38" xfId="0" applyFont="1" applyFill="1" applyBorder="1" applyAlignment="1" applyProtection="1">
      <alignment horizontal="center" vertical="center"/>
      <protection hidden="1" locked="0"/>
    </xf>
    <xf numFmtId="0" fontId="38" fillId="37" borderId="14" xfId="0" applyFont="1" applyFill="1" applyBorder="1" applyAlignment="1" applyProtection="1">
      <alignment horizontal="center" vertical="center"/>
      <protection hidden="1" locked="0"/>
    </xf>
    <xf numFmtId="177" fontId="38" fillId="37" borderId="39" xfId="0" applyNumberFormat="1" applyFont="1" applyFill="1" applyBorder="1" applyAlignment="1" applyProtection="1">
      <alignment horizontal="center" vertical="center"/>
      <protection hidden="1"/>
    </xf>
    <xf numFmtId="0" fontId="38" fillId="36" borderId="39" xfId="0" applyFont="1" applyFill="1" applyBorder="1" applyAlignment="1" applyProtection="1">
      <alignment horizontal="center" vertical="center"/>
      <protection hidden="1"/>
    </xf>
    <xf numFmtId="177" fontId="63" fillId="0" borderId="40" xfId="0" applyNumberFormat="1" applyFont="1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left" vertical="center"/>
      <protection hidden="1"/>
    </xf>
    <xf numFmtId="177" fontId="38" fillId="36" borderId="39" xfId="0" applyNumberFormat="1" applyFont="1" applyFill="1" applyBorder="1" applyAlignment="1" applyProtection="1">
      <alignment horizontal="center" vertical="center"/>
      <protection hidden="1"/>
    </xf>
    <xf numFmtId="0" fontId="38" fillId="37" borderId="39" xfId="0" applyFont="1" applyFill="1" applyBorder="1" applyAlignment="1" applyProtection="1">
      <alignment horizontal="center" vertical="center"/>
      <protection hidden="1"/>
    </xf>
    <xf numFmtId="177" fontId="66" fillId="0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 quotePrefix="1">
      <alignment horizontal="center"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5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71" fillId="0" borderId="0" xfId="0" applyFont="1" applyFill="1" applyAlignment="1" applyProtection="1">
      <alignment horizontal="center" vertical="center"/>
      <protection/>
    </xf>
    <xf numFmtId="0" fontId="72" fillId="0" borderId="0" xfId="0" applyFont="1" applyFill="1" applyAlignment="1" applyProtection="1">
      <alignment horizontal="center" vertical="center"/>
      <protection/>
    </xf>
    <xf numFmtId="0" fontId="73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177" fontId="41" fillId="0" borderId="0" xfId="0" applyNumberFormat="1" applyFont="1" applyFill="1" applyBorder="1" applyAlignment="1" applyProtection="1">
      <alignment horizontal="center" vertical="center"/>
      <protection hidden="1"/>
    </xf>
    <xf numFmtId="38" fontId="32" fillId="0" borderId="0" xfId="48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 applyProtection="1">
      <alignment vertical="center" shrinkToFit="1"/>
      <protection locked="0"/>
    </xf>
    <xf numFmtId="0" fontId="76" fillId="0" borderId="11" xfId="0" applyFont="1" applyBorder="1" applyAlignment="1">
      <alignment horizontal="center" vertical="center" shrinkToFit="1"/>
    </xf>
    <xf numFmtId="0" fontId="68" fillId="0" borderId="0" xfId="0" applyFont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45" fillId="0" borderId="0" xfId="0" applyNumberFormat="1" applyFont="1" applyFill="1" applyBorder="1" applyAlignment="1" applyProtection="1">
      <alignment horizontal="center" vertical="center"/>
      <protection hidden="1"/>
    </xf>
    <xf numFmtId="0" fontId="46" fillId="0" borderId="0" xfId="48" applyNumberFormat="1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>
      <alignment vertical="center"/>
    </xf>
    <xf numFmtId="0" fontId="9" fillId="0" borderId="41" xfId="0" applyFont="1" applyBorder="1" applyAlignment="1" quotePrefix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2" fillId="0" borderId="18" xfId="0" applyFont="1" applyFill="1" applyBorder="1" applyAlignment="1" applyProtection="1">
      <alignment horizontal="center" vertical="center" shrinkToFit="1"/>
      <protection hidden="1" locked="0"/>
    </xf>
    <xf numFmtId="0" fontId="3" fillId="0" borderId="19" xfId="0" applyFont="1" applyFill="1" applyBorder="1" applyAlignment="1" applyProtection="1">
      <alignment horizontal="center" vertical="center" shrinkToFit="1"/>
      <protection hidden="1" locked="0"/>
    </xf>
    <xf numFmtId="0" fontId="2" fillId="0" borderId="13" xfId="0" applyFont="1" applyFill="1" applyBorder="1" applyAlignment="1" applyProtection="1">
      <alignment horizontal="center" vertical="center" shrinkToFit="1"/>
      <protection hidden="1" locked="0"/>
    </xf>
    <xf numFmtId="0" fontId="3" fillId="0" borderId="14" xfId="0" applyFont="1" applyFill="1" applyBorder="1" applyAlignment="1" applyProtection="1">
      <alignment horizontal="center" vertical="center" shrinkToFit="1"/>
      <protection hidden="1" locked="0"/>
    </xf>
    <xf numFmtId="0" fontId="2" fillId="42" borderId="13" xfId="0" applyFont="1" applyFill="1" applyBorder="1" applyAlignment="1" applyProtection="1">
      <alignment horizontal="center" vertical="center" shrinkToFit="1"/>
      <protection hidden="1" locked="0"/>
    </xf>
    <xf numFmtId="0" fontId="3" fillId="42" borderId="14" xfId="0" applyFont="1" applyFill="1" applyBorder="1" applyAlignment="1" applyProtection="1">
      <alignment horizontal="center" vertical="center" shrinkToFit="1"/>
      <protection hidden="1" locked="0"/>
    </xf>
    <xf numFmtId="0" fontId="2" fillId="43" borderId="13" xfId="0" applyFont="1" applyFill="1" applyBorder="1" applyAlignment="1" applyProtection="1">
      <alignment horizontal="center" vertical="center" shrinkToFit="1"/>
      <protection hidden="1" locked="0"/>
    </xf>
    <xf numFmtId="0" fontId="3" fillId="43" borderId="14" xfId="0" applyFont="1" applyFill="1" applyBorder="1" applyAlignment="1" applyProtection="1">
      <alignment horizontal="center" vertical="center" shrinkToFit="1"/>
      <protection hidden="1" locked="0"/>
    </xf>
    <xf numFmtId="0" fontId="3" fillId="35" borderId="13" xfId="0" applyFont="1" applyFill="1" applyBorder="1" applyAlignment="1" applyProtection="1">
      <alignment horizontal="center" vertical="center" shrinkToFit="1"/>
      <protection hidden="1" locked="0"/>
    </xf>
    <xf numFmtId="0" fontId="3" fillId="35" borderId="15" xfId="0" applyFont="1" applyFill="1" applyBorder="1" applyAlignment="1" applyProtection="1">
      <alignment horizontal="center" vertical="center" shrinkToFit="1"/>
      <protection hidden="1" locked="0"/>
    </xf>
    <xf numFmtId="0" fontId="3" fillId="38" borderId="18" xfId="0" applyFont="1" applyFill="1" applyBorder="1" applyAlignment="1" applyProtection="1">
      <alignment horizontal="center" vertical="center" shrinkToFit="1"/>
      <protection hidden="1" locked="0"/>
    </xf>
    <xf numFmtId="0" fontId="3" fillId="38" borderId="19" xfId="0" applyFont="1" applyFill="1" applyBorder="1" applyAlignment="1" applyProtection="1">
      <alignment horizontal="center" vertical="center" shrinkToFit="1"/>
      <protection hidden="1" locked="0"/>
    </xf>
    <xf numFmtId="0" fontId="84" fillId="33" borderId="13" xfId="0" applyFont="1" applyFill="1" applyBorder="1" applyAlignment="1" applyProtection="1">
      <alignment horizontal="center" vertical="center" shrinkToFit="1"/>
      <protection hidden="1" locked="0"/>
    </xf>
    <xf numFmtId="0" fontId="84" fillId="33" borderId="14" xfId="0" applyFont="1" applyFill="1" applyBorder="1" applyAlignment="1" applyProtection="1">
      <alignment horizontal="center" vertical="center" shrinkToFit="1"/>
      <protection hidden="1" locked="0"/>
    </xf>
    <xf numFmtId="0" fontId="3" fillId="44" borderId="18" xfId="0" applyFont="1" applyFill="1" applyBorder="1" applyAlignment="1" applyProtection="1">
      <alignment horizontal="center" vertical="center" shrinkToFit="1"/>
      <protection hidden="1" locked="0"/>
    </xf>
    <xf numFmtId="0" fontId="3" fillId="44" borderId="19" xfId="0" applyFont="1" applyFill="1" applyBorder="1" applyAlignment="1" applyProtection="1">
      <alignment horizontal="center" vertical="center" shrinkToFi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shrinkToFit="1"/>
      <protection hidden="1" locked="0"/>
    </xf>
    <xf numFmtId="177" fontId="2" fillId="42" borderId="22" xfId="0" applyNumberFormat="1" applyFont="1" applyFill="1" applyBorder="1" applyAlignment="1" applyProtection="1" quotePrefix="1">
      <alignment horizontal="center" vertical="center" shrinkToFit="1"/>
      <protection hidden="1"/>
    </xf>
    <xf numFmtId="0" fontId="3" fillId="42" borderId="23" xfId="0" applyFont="1" applyFill="1" applyBorder="1" applyAlignment="1" applyProtection="1">
      <alignment horizontal="center" vertical="center" shrinkToFit="1"/>
      <protection hidden="1"/>
    </xf>
    <xf numFmtId="177" fontId="2" fillId="43" borderId="22" xfId="0" applyNumberFormat="1" applyFont="1" applyFill="1" applyBorder="1" applyAlignment="1" applyProtection="1" quotePrefix="1">
      <alignment horizontal="center" vertical="center" shrinkToFit="1"/>
      <protection hidden="1"/>
    </xf>
    <xf numFmtId="0" fontId="3" fillId="43" borderId="23" xfId="0" applyFont="1" applyFill="1" applyBorder="1" applyAlignment="1" applyProtection="1">
      <alignment horizontal="center" vertical="center" shrinkToFit="1"/>
      <protection hidden="1"/>
    </xf>
    <xf numFmtId="177" fontId="2" fillId="42" borderId="22" xfId="0" applyNumberFormat="1" applyFont="1" applyFill="1" applyBorder="1" applyAlignment="1" applyProtection="1">
      <alignment horizontal="center" vertical="center" shrinkToFit="1"/>
      <protection hidden="1"/>
    </xf>
    <xf numFmtId="177" fontId="3" fillId="42" borderId="23" xfId="0" applyNumberFormat="1" applyFont="1" applyFill="1" applyBorder="1" applyAlignment="1" applyProtection="1">
      <alignment horizontal="center" vertical="center" shrinkToFit="1"/>
      <protection hidden="1"/>
    </xf>
    <xf numFmtId="177" fontId="2" fillId="43" borderId="22" xfId="0" applyNumberFormat="1" applyFont="1" applyFill="1" applyBorder="1" applyAlignment="1" applyProtection="1">
      <alignment horizontal="center" vertical="center" shrinkToFit="1"/>
      <protection hidden="1"/>
    </xf>
    <xf numFmtId="0" fontId="3" fillId="43" borderId="23" xfId="0" applyNumberFormat="1" applyFont="1" applyFill="1" applyBorder="1" applyAlignment="1" applyProtection="1">
      <alignment horizontal="center" vertical="center" shrinkToFit="1"/>
      <protection hidden="1"/>
    </xf>
    <xf numFmtId="177" fontId="3" fillId="42" borderId="24" xfId="0" applyNumberFormat="1" applyFont="1" applyFill="1" applyBorder="1" applyAlignment="1" applyProtection="1">
      <alignment horizontal="center" vertical="center" shrinkToFit="1"/>
      <protection hidden="1"/>
    </xf>
    <xf numFmtId="177" fontId="3" fillId="43" borderId="24" xfId="0" applyNumberFormat="1" applyFont="1" applyFill="1" applyBorder="1" applyAlignment="1" applyProtection="1">
      <alignment horizontal="center" vertical="center" shrinkToFit="1"/>
      <protection hidden="1"/>
    </xf>
    <xf numFmtId="177" fontId="3" fillId="35" borderId="22" xfId="0" applyNumberFormat="1" applyFont="1" applyFill="1" applyBorder="1" applyAlignment="1" applyProtection="1">
      <alignment horizontal="center" vertical="center" shrinkToFit="1"/>
      <protection hidden="1"/>
    </xf>
    <xf numFmtId="177" fontId="3" fillId="35" borderId="24" xfId="0" applyNumberFormat="1" applyFont="1" applyFill="1" applyBorder="1" applyAlignment="1" applyProtection="1">
      <alignment horizontal="center" vertical="center" shrinkToFit="1"/>
      <protection hidden="1"/>
    </xf>
    <xf numFmtId="177" fontId="3" fillId="38" borderId="22" xfId="0" applyNumberFormat="1" applyFont="1" applyFill="1" applyBorder="1" applyAlignment="1" applyProtection="1">
      <alignment horizontal="center" vertical="center" shrinkToFit="1"/>
      <protection hidden="1"/>
    </xf>
    <xf numFmtId="177" fontId="3" fillId="38" borderId="24" xfId="0" applyNumberFormat="1" applyFont="1" applyFill="1" applyBorder="1" applyAlignment="1" applyProtection="1">
      <alignment horizontal="center" vertical="center" shrinkToFit="1"/>
      <protection hidden="1"/>
    </xf>
    <xf numFmtId="177" fontId="84" fillId="33" borderId="22" xfId="0" applyNumberFormat="1" applyFont="1" applyFill="1" applyBorder="1" applyAlignment="1" applyProtection="1">
      <alignment horizontal="center" vertical="center" shrinkToFit="1"/>
      <protection hidden="1"/>
    </xf>
    <xf numFmtId="177" fontId="84" fillId="33" borderId="23" xfId="0" applyNumberFormat="1" applyFont="1" applyFill="1" applyBorder="1" applyAlignment="1" applyProtection="1">
      <alignment horizontal="center" vertical="center" shrinkToFit="1"/>
      <protection hidden="1"/>
    </xf>
    <xf numFmtId="177" fontId="3" fillId="44" borderId="45" xfId="48" applyNumberFormat="1" applyFont="1" applyFill="1" applyBorder="1" applyAlignment="1" applyProtection="1">
      <alignment horizontal="center" vertical="center" shrinkToFit="1"/>
      <protection hidden="1"/>
    </xf>
    <xf numFmtId="38" fontId="3" fillId="44" borderId="46" xfId="48" applyFont="1" applyFill="1" applyBorder="1" applyAlignment="1" applyProtection="1">
      <alignment horizontal="center" vertical="center" shrinkToFit="1"/>
      <protection hidden="1"/>
    </xf>
    <xf numFmtId="0" fontId="2" fillId="42" borderId="13" xfId="0" applyFont="1" applyFill="1" applyBorder="1" applyAlignment="1" applyProtection="1" quotePrefix="1">
      <alignment horizontal="center" vertical="center" shrinkToFit="1"/>
      <protection hidden="1" locked="0"/>
    </xf>
    <xf numFmtId="0" fontId="3" fillId="42" borderId="15" xfId="0" applyFont="1" applyFill="1" applyBorder="1" applyAlignment="1" applyProtection="1">
      <alignment horizontal="center" vertical="center" shrinkToFit="1"/>
      <protection hidden="1" locked="0"/>
    </xf>
    <xf numFmtId="0" fontId="2" fillId="43" borderId="13" xfId="0" applyFont="1" applyFill="1" applyBorder="1" applyAlignment="1" applyProtection="1" quotePrefix="1">
      <alignment horizontal="center" vertical="center" shrinkToFit="1"/>
      <protection hidden="1" locked="0"/>
    </xf>
    <xf numFmtId="0" fontId="3" fillId="43" borderId="15" xfId="0" applyFont="1" applyFill="1" applyBorder="1" applyAlignment="1" applyProtection="1">
      <alignment horizontal="center" vertical="center" shrinkToFit="1"/>
      <protection hidden="1" locked="0"/>
    </xf>
    <xf numFmtId="0" fontId="2" fillId="45" borderId="13" xfId="0" applyFont="1" applyFill="1" applyBorder="1" applyAlignment="1" applyProtection="1">
      <alignment horizontal="center" vertical="center" shrinkToFit="1"/>
      <protection hidden="1" locked="0"/>
    </xf>
    <xf numFmtId="0" fontId="3" fillId="45" borderId="14" xfId="0" applyFont="1" applyFill="1" applyBorder="1" applyAlignment="1" applyProtection="1">
      <alignment horizontal="center" vertical="center" shrinkToFit="1"/>
      <protection hidden="1" locked="0"/>
    </xf>
    <xf numFmtId="0" fontId="3" fillId="38" borderId="18" xfId="0" applyNumberFormat="1" applyFont="1" applyFill="1" applyBorder="1" applyAlignment="1" applyProtection="1">
      <alignment horizontal="center" vertical="center" shrinkToFit="1"/>
      <protection hidden="1" locked="0"/>
    </xf>
    <xf numFmtId="38" fontId="3" fillId="44" borderId="18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44" borderId="19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35" borderId="22" xfId="0" applyNumberFormat="1" applyFont="1" applyFill="1" applyBorder="1" applyAlignment="1" applyProtection="1">
      <alignment horizontal="center" vertical="center" shrinkToFit="1"/>
      <protection hidden="1"/>
    </xf>
    <xf numFmtId="182" fontId="3" fillId="44" borderId="45" xfId="48" applyNumberFormat="1" applyFont="1" applyFill="1" applyBorder="1" applyAlignment="1" applyProtection="1">
      <alignment horizontal="center" vertical="center" shrinkToFit="1"/>
      <protection hidden="1"/>
    </xf>
    <xf numFmtId="38" fontId="3" fillId="44" borderId="46" xfId="48" applyNumberFormat="1" applyFont="1" applyFill="1" applyBorder="1" applyAlignment="1" applyProtection="1">
      <alignment horizontal="center" vertical="center" shrinkToFit="1"/>
      <protection hidden="1"/>
    </xf>
    <xf numFmtId="0" fontId="2" fillId="42" borderId="47" xfId="0" applyFont="1" applyFill="1" applyBorder="1" applyAlignment="1" applyProtection="1" quotePrefix="1">
      <alignment horizontal="center" vertical="center" shrinkToFit="1"/>
      <protection hidden="1" locked="0"/>
    </xf>
    <xf numFmtId="0" fontId="3" fillId="42" borderId="48" xfId="0" applyFont="1" applyFill="1" applyBorder="1" applyAlignment="1" applyProtection="1" quotePrefix="1">
      <alignment horizontal="center" vertical="center" shrinkToFit="1"/>
      <protection hidden="1" locked="0"/>
    </xf>
    <xf numFmtId="0" fontId="3" fillId="43" borderId="48" xfId="0" applyFont="1" applyFill="1" applyBorder="1" applyAlignment="1" applyProtection="1" quotePrefix="1">
      <alignment horizontal="center" vertical="center" shrinkToFit="1"/>
      <protection hidden="1" locked="0"/>
    </xf>
    <xf numFmtId="177" fontId="3" fillId="43" borderId="14" xfId="0" applyNumberFormat="1" applyFont="1" applyFill="1" applyBorder="1" applyAlignment="1" applyProtection="1">
      <alignment horizontal="center" vertical="center" shrinkToFit="1"/>
      <protection hidden="1" locked="0"/>
    </xf>
    <xf numFmtId="177" fontId="84" fillId="0" borderId="36" xfId="0" applyNumberFormat="1" applyFont="1" applyFill="1" applyBorder="1" applyAlignment="1" applyProtection="1">
      <alignment horizontal="center" vertical="center" shrinkToFit="1"/>
      <protection hidden="1" locked="0"/>
    </xf>
    <xf numFmtId="177" fontId="84" fillId="0" borderId="14" xfId="0" applyNumberFormat="1" applyFont="1" applyFill="1" applyBorder="1" applyAlignment="1" applyProtection="1">
      <alignment horizontal="center" vertical="center" shrinkToFit="1"/>
      <protection hidden="1" locked="0"/>
    </xf>
    <xf numFmtId="0" fontId="84" fillId="0" borderId="36" xfId="0" applyFont="1" applyFill="1" applyBorder="1" applyAlignment="1" applyProtection="1">
      <alignment horizontal="center" vertical="center" shrinkToFit="1"/>
      <protection hidden="1" locked="0"/>
    </xf>
    <xf numFmtId="0" fontId="84" fillId="0" borderId="14" xfId="0" applyFont="1" applyFill="1" applyBorder="1" applyAlignment="1" applyProtection="1">
      <alignment horizontal="center" vertical="center" shrinkToFit="1"/>
      <protection hidden="1" locked="0"/>
    </xf>
    <xf numFmtId="38" fontId="2" fillId="0" borderId="18" xfId="48" applyFont="1" applyFill="1" applyBorder="1" applyAlignment="1" applyProtection="1">
      <alignment horizontal="center" vertical="center" shrinkToFit="1"/>
      <protection hidden="1" locked="0"/>
    </xf>
    <xf numFmtId="38" fontId="3" fillId="0" borderId="20" xfId="48" applyFont="1" applyFill="1" applyBorder="1" applyAlignment="1" applyProtection="1">
      <alignment horizontal="center" vertical="center" shrinkToFit="1"/>
      <protection hidden="1" locked="0"/>
    </xf>
    <xf numFmtId="38" fontId="2" fillId="0" borderId="13" xfId="48" applyFont="1" applyFill="1" applyBorder="1" applyAlignment="1" applyProtection="1">
      <alignment horizontal="center" vertical="center" shrinkToFit="1"/>
      <protection hidden="1" locked="0"/>
    </xf>
    <xf numFmtId="38" fontId="3" fillId="0" borderId="14" xfId="48" applyFont="1" applyFill="1" applyBorder="1" applyAlignment="1" applyProtection="1">
      <alignment horizontal="center" vertical="center" shrinkToFit="1"/>
      <protection hidden="1" locked="0"/>
    </xf>
    <xf numFmtId="38" fontId="2" fillId="42" borderId="22" xfId="48" applyFont="1" applyFill="1" applyBorder="1" applyAlignment="1" applyProtection="1" quotePrefix="1">
      <alignment horizontal="center" vertical="center" shrinkToFit="1"/>
      <protection hidden="1"/>
    </xf>
    <xf numFmtId="38" fontId="3" fillId="42" borderId="23" xfId="48" applyFont="1" applyFill="1" applyBorder="1" applyAlignment="1" applyProtection="1">
      <alignment horizontal="center" vertical="center" shrinkToFit="1"/>
      <protection hidden="1"/>
    </xf>
    <xf numFmtId="38" fontId="3" fillId="43" borderId="23" xfId="48" applyFont="1" applyFill="1" applyBorder="1" applyAlignment="1" applyProtection="1">
      <alignment horizontal="center" vertical="center" shrinkToFit="1"/>
      <protection hidden="1"/>
    </xf>
    <xf numFmtId="38" fontId="2" fillId="42" borderId="22" xfId="48" applyFont="1" applyFill="1" applyBorder="1" applyAlignment="1" applyProtection="1">
      <alignment horizontal="center" vertical="center" shrinkToFit="1"/>
      <protection hidden="1"/>
    </xf>
    <xf numFmtId="38" fontId="2" fillId="43" borderId="22" xfId="48" applyFont="1" applyFill="1" applyBorder="1" applyAlignment="1" applyProtection="1">
      <alignment horizontal="center" vertical="center" shrinkToFit="1"/>
      <protection hidden="1"/>
    </xf>
    <xf numFmtId="38" fontId="84" fillId="0" borderId="37" xfId="48" applyFont="1" applyFill="1" applyBorder="1" applyAlignment="1" applyProtection="1">
      <alignment horizontal="center" vertical="center" shrinkToFit="1"/>
      <protection hidden="1"/>
    </xf>
    <xf numFmtId="38" fontId="84" fillId="0" borderId="24" xfId="48" applyFont="1" applyFill="1" applyBorder="1" applyAlignment="1" applyProtection="1">
      <alignment horizontal="center" vertical="center" shrinkToFit="1"/>
      <protection hidden="1"/>
    </xf>
    <xf numFmtId="38" fontId="3" fillId="43" borderId="24" xfId="48" applyFont="1" applyFill="1" applyBorder="1" applyAlignment="1" applyProtection="1">
      <alignment horizontal="center" vertical="center" shrinkToFit="1"/>
      <protection hidden="1"/>
    </xf>
    <xf numFmtId="38" fontId="3" fillId="35" borderId="22" xfId="48" applyFont="1" applyFill="1" applyBorder="1" applyAlignment="1" applyProtection="1">
      <alignment horizontal="center" vertical="center" shrinkToFit="1"/>
      <protection hidden="1"/>
    </xf>
    <xf numFmtId="38" fontId="3" fillId="35" borderId="24" xfId="48" applyFont="1" applyFill="1" applyBorder="1" applyAlignment="1" applyProtection="1">
      <alignment horizontal="center" vertical="center" shrinkToFit="1"/>
      <protection hidden="1"/>
    </xf>
    <xf numFmtId="177" fontId="3" fillId="40" borderId="22" xfId="48" applyNumberFormat="1" applyFont="1" applyFill="1" applyBorder="1" applyAlignment="1" applyProtection="1">
      <alignment horizontal="center" vertical="center" shrinkToFit="1"/>
      <protection hidden="1"/>
    </xf>
    <xf numFmtId="38" fontId="3" fillId="40" borderId="24" xfId="48" applyFont="1" applyFill="1" applyBorder="1" applyAlignment="1" applyProtection="1">
      <alignment horizontal="center" vertical="center" shrinkToFit="1"/>
      <protection hidden="1"/>
    </xf>
    <xf numFmtId="38" fontId="84" fillId="33" borderId="22" xfId="48" applyFont="1" applyFill="1" applyBorder="1" applyAlignment="1" applyProtection="1">
      <alignment horizontal="center" vertical="center" shrinkToFit="1"/>
      <protection hidden="1"/>
    </xf>
    <xf numFmtId="38" fontId="84" fillId="33" borderId="23" xfId="48" applyFont="1" applyFill="1" applyBorder="1" applyAlignment="1" applyProtection="1">
      <alignment horizontal="center" vertical="center" shrinkToFit="1"/>
      <protection hidden="1"/>
    </xf>
    <xf numFmtId="0" fontId="2" fillId="42" borderId="47" xfId="0" applyFont="1" applyFill="1" applyBorder="1" applyAlignment="1" applyProtection="1">
      <alignment horizontal="center" vertical="center" shrinkToFit="1"/>
      <protection hidden="1" locked="0"/>
    </xf>
    <xf numFmtId="0" fontId="3" fillId="42" borderId="48" xfId="0" applyFont="1" applyFill="1" applyBorder="1" applyAlignment="1" applyProtection="1">
      <alignment horizontal="center" vertical="center" shrinkToFit="1"/>
      <protection hidden="1" locked="0"/>
    </xf>
    <xf numFmtId="0" fontId="3" fillId="43" borderId="48" xfId="0" applyFont="1" applyFill="1" applyBorder="1" applyAlignment="1" applyProtection="1">
      <alignment horizontal="center" vertical="center" shrinkToFit="1"/>
      <protection hidden="1" locked="0"/>
    </xf>
    <xf numFmtId="0" fontId="3" fillId="43" borderId="13" xfId="0" applyFont="1" applyFill="1" applyBorder="1" applyAlignment="1" applyProtection="1">
      <alignment horizontal="center" vertical="center" shrinkToFit="1"/>
      <protection hidden="1" locked="0"/>
    </xf>
    <xf numFmtId="0" fontId="84" fillId="0" borderId="38" xfId="0" applyFont="1" applyFill="1" applyBorder="1" applyAlignment="1" applyProtection="1">
      <alignment horizontal="center" vertical="center" shrinkToFit="1"/>
      <protection hidden="1" locked="0"/>
    </xf>
    <xf numFmtId="0" fontId="2" fillId="35" borderId="13" xfId="0" applyFont="1" applyFill="1" applyBorder="1" applyAlignment="1" applyProtection="1">
      <alignment horizontal="center" vertical="center" shrinkToFit="1"/>
      <protection hidden="1" locked="0"/>
    </xf>
    <xf numFmtId="177" fontId="3" fillId="38" borderId="18" xfId="0" applyNumberFormat="1" applyFont="1" applyFill="1" applyBorder="1" applyAlignment="1" applyProtection="1">
      <alignment horizontal="center" vertical="center" shrinkToFit="1"/>
      <protection hidden="1" locked="0"/>
    </xf>
    <xf numFmtId="177" fontId="3" fillId="38" borderId="19" xfId="0" applyNumberFormat="1" applyFont="1" applyFill="1" applyBorder="1" applyAlignment="1" applyProtection="1">
      <alignment horizontal="center" vertical="center" shrinkToFit="1"/>
      <protection hidden="1" locked="0"/>
    </xf>
    <xf numFmtId="0" fontId="84" fillId="33" borderId="15" xfId="0" applyFont="1" applyFill="1" applyBorder="1" applyAlignment="1" applyProtection="1">
      <alignment horizontal="center" vertical="center" shrinkToFit="1"/>
      <protection hidden="1" locked="0"/>
    </xf>
    <xf numFmtId="0" fontId="3" fillId="44" borderId="21" xfId="0" applyFont="1" applyFill="1" applyBorder="1" applyAlignment="1" applyProtection="1">
      <alignment horizontal="center" vertical="center" shrinkToFit="1"/>
      <protection hidden="1" locked="0"/>
    </xf>
    <xf numFmtId="38" fontId="3" fillId="0" borderId="19" xfId="48" applyFont="1" applyFill="1" applyBorder="1" applyAlignment="1" applyProtection="1">
      <alignment horizontal="center" vertical="center" shrinkToFit="1"/>
      <protection hidden="1" locked="0"/>
    </xf>
    <xf numFmtId="38" fontId="3" fillId="42" borderId="24" xfId="48" applyFont="1" applyFill="1" applyBorder="1" applyAlignment="1" applyProtection="1">
      <alignment horizontal="center" vertical="center" shrinkToFit="1"/>
      <protection hidden="1"/>
    </xf>
    <xf numFmtId="38" fontId="3" fillId="43" borderId="22" xfId="48" applyFont="1" applyFill="1" applyBorder="1" applyAlignment="1" applyProtection="1">
      <alignment horizontal="center" vertical="center" shrinkToFit="1"/>
      <protection hidden="1"/>
    </xf>
    <xf numFmtId="38" fontId="84" fillId="0" borderId="39" xfId="48" applyFont="1" applyFill="1" applyBorder="1" applyAlignment="1" applyProtection="1">
      <alignment horizontal="center" vertical="center" shrinkToFit="1"/>
      <protection hidden="1"/>
    </xf>
    <xf numFmtId="38" fontId="3" fillId="38" borderId="24" xfId="48" applyFont="1" applyFill="1" applyBorder="1" applyAlignment="1" applyProtection="1">
      <alignment horizontal="center" vertical="center" shrinkToFit="1"/>
      <protection hidden="1"/>
    </xf>
    <xf numFmtId="38" fontId="84" fillId="33" borderId="24" xfId="48" applyFont="1" applyFill="1" applyBorder="1" applyAlignment="1" applyProtection="1">
      <alignment horizontal="center" vertical="center" shrinkToFit="1"/>
      <protection hidden="1"/>
    </xf>
    <xf numFmtId="0" fontId="85" fillId="0" borderId="0" xfId="0" applyFont="1" applyFill="1" applyAlignment="1" applyProtection="1">
      <alignment horizontal="center" vertical="center"/>
      <protection hidden="1"/>
    </xf>
    <xf numFmtId="176" fontId="85" fillId="0" borderId="0" xfId="0" applyNumberFormat="1" applyFont="1" applyFill="1" applyBorder="1" applyAlignment="1" applyProtection="1">
      <alignment vertical="center"/>
      <protection hidden="1"/>
    </xf>
    <xf numFmtId="0" fontId="85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76" fontId="86" fillId="0" borderId="0" xfId="0" applyNumberFormat="1" applyFont="1" applyFill="1" applyBorder="1" applyAlignment="1" applyProtection="1">
      <alignment vertical="center"/>
      <protection hidden="1"/>
    </xf>
    <xf numFmtId="176" fontId="86" fillId="0" borderId="0" xfId="0" applyNumberFormat="1" applyFont="1" applyFill="1" applyBorder="1" applyAlignment="1" applyProtection="1">
      <alignment vertical="center"/>
      <protection hidden="1" locked="0"/>
    </xf>
    <xf numFmtId="176" fontId="86" fillId="0" borderId="0" xfId="0" applyNumberFormat="1" applyFont="1" applyFill="1" applyBorder="1" applyAlignment="1" applyProtection="1">
      <alignment vertical="center" shrinkToFit="1"/>
      <protection hidden="1" locked="0"/>
    </xf>
    <xf numFmtId="12" fontId="86" fillId="0" borderId="0" xfId="0" applyNumberFormat="1" applyFont="1" applyFill="1" applyBorder="1" applyAlignment="1" applyProtection="1">
      <alignment vertical="center" shrinkToFit="1"/>
      <protection hidden="1" locked="0"/>
    </xf>
    <xf numFmtId="0" fontId="86" fillId="0" borderId="0" xfId="0" applyFont="1" applyFill="1" applyBorder="1" applyAlignment="1" applyProtection="1">
      <alignment vertical="center" shrinkToFit="1"/>
      <protection hidden="1" locked="0"/>
    </xf>
    <xf numFmtId="12" fontId="86" fillId="0" borderId="0" xfId="0" applyNumberFormat="1" applyFont="1" applyFill="1" applyBorder="1" applyAlignment="1" applyProtection="1">
      <alignment vertical="center"/>
      <protection hidden="1" locked="0"/>
    </xf>
    <xf numFmtId="0" fontId="86" fillId="0" borderId="0" xfId="0" applyFont="1" applyFill="1" applyBorder="1" applyAlignment="1" applyProtection="1">
      <alignment vertical="center"/>
      <protection hidden="1" locked="0"/>
    </xf>
    <xf numFmtId="176" fontId="86" fillId="0" borderId="0" xfId="0" applyNumberFormat="1" applyFont="1" applyFill="1" applyBorder="1" applyAlignment="1" applyProtection="1" quotePrefix="1">
      <alignment vertical="center"/>
      <protection hidden="1"/>
    </xf>
    <xf numFmtId="176" fontId="52" fillId="0" borderId="0" xfId="0" applyNumberFormat="1" applyFont="1" applyFill="1" applyBorder="1" applyAlignment="1" applyProtection="1">
      <alignment vertical="center"/>
      <protection hidden="1"/>
    </xf>
    <xf numFmtId="176" fontId="52" fillId="0" borderId="0" xfId="0" applyNumberFormat="1" applyFont="1" applyFill="1" applyBorder="1" applyAlignment="1" applyProtection="1">
      <alignment horizontal="center" vertical="center"/>
      <protection hidden="1"/>
    </xf>
    <xf numFmtId="176" fontId="86" fillId="0" borderId="0" xfId="0" applyNumberFormat="1" applyFont="1" applyBorder="1" applyAlignment="1" applyProtection="1">
      <alignment vertical="center"/>
      <protection hidden="1" locked="0"/>
    </xf>
    <xf numFmtId="176" fontId="86" fillId="0" borderId="0" xfId="0" applyNumberFormat="1" applyFont="1" applyBorder="1" applyAlignment="1" applyProtection="1">
      <alignment vertical="center" shrinkToFit="1"/>
      <protection hidden="1"/>
    </xf>
    <xf numFmtId="0" fontId="93" fillId="0" borderId="0" xfId="0" applyFont="1" applyFill="1" applyAlignment="1" applyProtection="1">
      <alignment horizontal="center" vertical="center" shrinkToFit="1"/>
      <protection hidden="1"/>
    </xf>
    <xf numFmtId="0" fontId="94" fillId="0" borderId="0" xfId="0" applyFont="1" applyFill="1" applyBorder="1" applyAlignment="1" applyProtection="1" quotePrefix="1">
      <alignment horizontal="center" vertical="center"/>
      <protection hidden="1"/>
    </xf>
    <xf numFmtId="177" fontId="95" fillId="0" borderId="0" xfId="0" applyNumberFormat="1" applyFont="1" applyFill="1" applyBorder="1" applyAlignment="1" applyProtection="1">
      <alignment horizontal="center" vertical="center"/>
      <protection hidden="1"/>
    </xf>
    <xf numFmtId="0" fontId="87" fillId="0" borderId="0" xfId="0" applyFont="1" applyFill="1" applyAlignment="1" applyProtection="1">
      <alignment horizontal="center" vertical="center"/>
      <protection hidden="1"/>
    </xf>
    <xf numFmtId="0" fontId="96" fillId="0" borderId="0" xfId="0" applyFont="1" applyFill="1" applyAlignment="1" applyProtection="1">
      <alignment horizontal="center" vertical="center"/>
      <protection hidden="1"/>
    </xf>
    <xf numFmtId="0" fontId="97" fillId="0" borderId="0" xfId="0" applyFont="1" applyAlignment="1" applyProtection="1">
      <alignment horizontal="center" vertical="center"/>
      <protection hidden="1"/>
    </xf>
    <xf numFmtId="0" fontId="98" fillId="0" borderId="0" xfId="0" applyFont="1" applyAlignment="1" applyProtection="1">
      <alignment horizontal="center" vertical="center"/>
      <protection hidden="1"/>
    </xf>
    <xf numFmtId="0" fontId="74" fillId="0" borderId="0" xfId="0" applyFont="1" applyFill="1" applyAlignment="1" applyProtection="1">
      <alignment horizontal="center" vertical="center" shrinkToFit="1"/>
      <protection hidden="1"/>
    </xf>
    <xf numFmtId="177" fontId="32" fillId="0" borderId="49" xfId="0" applyNumberFormat="1" applyFont="1" applyFill="1" applyBorder="1" applyAlignment="1" applyProtection="1">
      <alignment horizontal="center" vertical="center"/>
      <protection hidden="1"/>
    </xf>
    <xf numFmtId="177" fontId="32" fillId="0" borderId="50" xfId="0" applyNumberFormat="1" applyFont="1" applyFill="1" applyBorder="1" applyAlignment="1" applyProtection="1">
      <alignment horizontal="center" vertical="center"/>
      <protection hidden="1"/>
    </xf>
    <xf numFmtId="177" fontId="32" fillId="0" borderId="31" xfId="0" applyNumberFormat="1" applyFont="1" applyFill="1" applyBorder="1" applyAlignment="1" applyProtection="1">
      <alignment horizontal="center" vertical="center"/>
      <protection hidden="1"/>
    </xf>
    <xf numFmtId="0" fontId="96" fillId="0" borderId="0" xfId="0" applyFont="1" applyAlignment="1" applyProtection="1">
      <alignment horizontal="center" vertical="center" shrinkToFit="1"/>
      <protection hidden="1"/>
    </xf>
    <xf numFmtId="0" fontId="96" fillId="0" borderId="0" xfId="0" applyFont="1" applyFill="1" applyAlignment="1" applyProtection="1">
      <alignment horizontal="center" vertical="center" shrinkToFit="1"/>
      <protection hidden="1"/>
    </xf>
    <xf numFmtId="3" fontId="96" fillId="0" borderId="0" xfId="0" applyNumberFormat="1" applyFont="1" applyFill="1" applyAlignment="1" applyProtection="1">
      <alignment horizontal="center" vertical="center" shrinkToFit="1"/>
      <protection hidden="1"/>
    </xf>
    <xf numFmtId="0" fontId="96" fillId="0" borderId="0" xfId="0" applyFont="1" applyFill="1" applyAlignment="1" applyProtection="1">
      <alignment horizontal="right" vertical="center" shrinkToFit="1"/>
      <protection hidden="1"/>
    </xf>
    <xf numFmtId="177" fontId="9" fillId="0" borderId="0" xfId="0" applyNumberFormat="1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9" fillId="0" borderId="0" xfId="0" applyFont="1" applyFill="1" applyAlignment="1" applyProtection="1">
      <alignment horizontal="center" vertical="center" textRotation="255" shrinkToFit="1"/>
      <protection hidden="1"/>
    </xf>
    <xf numFmtId="0" fontId="99" fillId="0" borderId="0" xfId="0" applyFont="1" applyAlignment="1" applyProtection="1">
      <alignment horizontal="center" vertical="center" textRotation="255" shrinkToFit="1"/>
      <protection hidden="1"/>
    </xf>
    <xf numFmtId="177" fontId="29" fillId="0" borderId="12" xfId="0" applyNumberFormat="1" applyFont="1" applyFill="1" applyBorder="1" applyAlignment="1" applyProtection="1">
      <alignment horizontal="center" vertical="center"/>
      <protection hidden="1"/>
    </xf>
    <xf numFmtId="0" fontId="29" fillId="0" borderId="10" xfId="0" applyFont="1" applyFill="1" applyBorder="1" applyAlignment="1" applyProtection="1" quotePrefix="1">
      <alignment horizontal="center" vertical="center"/>
      <protection hidden="1"/>
    </xf>
    <xf numFmtId="0" fontId="32" fillId="0" borderId="51" xfId="0" applyFont="1" applyFill="1" applyBorder="1" applyAlignment="1" applyProtection="1">
      <alignment horizontal="center" vertical="center"/>
      <protection hidden="1"/>
    </xf>
    <xf numFmtId="38" fontId="2" fillId="46" borderId="22" xfId="48" applyFont="1" applyFill="1" applyBorder="1" applyAlignment="1" applyProtection="1" quotePrefix="1">
      <alignment horizontal="center" vertical="center" shrinkToFit="1"/>
      <protection hidden="1"/>
    </xf>
    <xf numFmtId="38" fontId="3" fillId="46" borderId="23" xfId="48" applyFont="1" applyFill="1" applyBorder="1" applyAlignment="1" applyProtection="1">
      <alignment horizontal="center" vertical="center" shrinkToFit="1"/>
      <protection hidden="1"/>
    </xf>
    <xf numFmtId="38" fontId="3" fillId="47" borderId="23" xfId="48" applyFont="1" applyFill="1" applyBorder="1" applyAlignment="1" applyProtection="1">
      <alignment horizontal="center" vertical="center" shrinkToFit="1"/>
      <protection hidden="1"/>
    </xf>
    <xf numFmtId="38" fontId="3" fillId="46" borderId="23" xfId="0" applyNumberFormat="1" applyFont="1" applyFill="1" applyBorder="1" applyAlignment="1" applyProtection="1">
      <alignment horizontal="center" vertical="center"/>
      <protection hidden="1"/>
    </xf>
    <xf numFmtId="38" fontId="3" fillId="47" borderId="22" xfId="0" applyNumberFormat="1" applyFont="1" applyFill="1" applyBorder="1" applyAlignment="1" applyProtection="1">
      <alignment horizontal="center" vertical="center"/>
      <protection hidden="1"/>
    </xf>
    <xf numFmtId="38" fontId="2" fillId="46" borderId="52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NumberFormat="1" applyFont="1" applyFill="1" applyBorder="1" applyAlignment="1" applyProtection="1">
      <alignment horizontal="center"/>
      <protection hidden="1"/>
    </xf>
    <xf numFmtId="0" fontId="84" fillId="0" borderId="22" xfId="0" applyFont="1" applyFill="1" applyBorder="1" applyAlignment="1" applyProtection="1">
      <alignment horizontal="center" vertical="center" shrinkToFit="1"/>
      <protection hidden="1"/>
    </xf>
    <xf numFmtId="0" fontId="84" fillId="0" borderId="24" xfId="0" applyFont="1" applyFill="1" applyBorder="1" applyAlignment="1" applyProtection="1">
      <alignment horizontal="center" vertical="center" shrinkToFit="1"/>
      <protection hidden="1"/>
    </xf>
    <xf numFmtId="0" fontId="92" fillId="0" borderId="13" xfId="0" applyFont="1" applyFill="1" applyBorder="1" applyAlignment="1" applyProtection="1">
      <alignment horizontal="center" vertical="center" shrinkToFit="1"/>
      <protection hidden="1" locked="0"/>
    </xf>
    <xf numFmtId="0" fontId="92" fillId="0" borderId="15" xfId="0" applyFont="1" applyFill="1" applyBorder="1" applyAlignment="1" applyProtection="1">
      <alignment horizontal="center" vertical="center" shrinkToFit="1"/>
      <protection hidden="1" locked="0"/>
    </xf>
    <xf numFmtId="0" fontId="84" fillId="0" borderId="13" xfId="0" applyFont="1" applyFill="1" applyBorder="1" applyAlignment="1" applyProtection="1">
      <alignment horizontal="center" vertical="center" shrinkToFit="1"/>
      <protection hidden="1" locked="0"/>
    </xf>
    <xf numFmtId="177" fontId="3" fillId="0" borderId="0" xfId="0" applyNumberFormat="1" applyFont="1" applyFill="1" applyAlignment="1" applyProtection="1">
      <alignment horizontal="center" vertical="center" shrinkToFit="1"/>
      <protection hidden="1"/>
    </xf>
    <xf numFmtId="177" fontId="3" fillId="0" borderId="14" xfId="0" applyNumberFormat="1" applyFont="1" applyFill="1" applyBorder="1" applyAlignment="1" applyProtection="1">
      <alignment horizontal="center" vertical="center" shrinkToFit="1"/>
      <protection hidden="1" locked="0"/>
    </xf>
    <xf numFmtId="177" fontId="2" fillId="0" borderId="13" xfId="0" applyNumberFormat="1" applyFont="1" applyFill="1" applyBorder="1" applyAlignment="1" applyProtection="1">
      <alignment horizontal="center" vertical="center" shrinkToFit="1"/>
      <protection hidden="1" locked="0"/>
    </xf>
    <xf numFmtId="0" fontId="2" fillId="0" borderId="14" xfId="0" applyFont="1" applyFill="1" applyBorder="1" applyAlignment="1" applyProtection="1">
      <alignment horizontal="center" vertical="center" shrinkToFit="1"/>
      <protection hidden="1" locked="0"/>
    </xf>
    <xf numFmtId="0" fontId="3" fillId="0" borderId="13" xfId="0" applyFont="1" applyFill="1" applyBorder="1" applyAlignment="1" applyProtection="1">
      <alignment horizontal="center" vertical="center" shrinkToFit="1"/>
      <protection hidden="1" locked="0"/>
    </xf>
    <xf numFmtId="0" fontId="2" fillId="43" borderId="47" xfId="0" applyFont="1" applyFill="1" applyBorder="1" applyAlignment="1" applyProtection="1" quotePrefix="1">
      <alignment horizontal="center" vertical="center" shrinkToFit="1"/>
      <protection hidden="1" locked="0"/>
    </xf>
    <xf numFmtId="177" fontId="2" fillId="43" borderId="13" xfId="0" applyNumberFormat="1" applyFont="1" applyFill="1" applyBorder="1" applyAlignment="1" applyProtection="1">
      <alignment horizontal="center" vertical="center" shrinkToFit="1"/>
      <protection hidden="1" locked="0"/>
    </xf>
    <xf numFmtId="38" fontId="2" fillId="43" borderId="22" xfId="48" applyFont="1" applyFill="1" applyBorder="1" applyAlignment="1" applyProtection="1" quotePrefix="1">
      <alignment horizontal="center" vertical="center" shrinkToFit="1"/>
      <protection hidden="1"/>
    </xf>
    <xf numFmtId="38" fontId="39" fillId="0" borderId="22" xfId="48" applyFont="1" applyFill="1" applyBorder="1" applyAlignment="1" applyProtection="1">
      <alignment horizontal="center" vertical="center" shrinkToFit="1"/>
      <protection hidden="1"/>
    </xf>
    <xf numFmtId="38" fontId="5" fillId="0" borderId="23" xfId="48" applyFont="1" applyFill="1" applyBorder="1" applyAlignment="1" applyProtection="1">
      <alignment horizontal="center" vertical="center" shrinkToFit="1"/>
      <protection hidden="1"/>
    </xf>
    <xf numFmtId="38" fontId="5" fillId="0" borderId="24" xfId="48" applyFont="1" applyFill="1" applyBorder="1" applyAlignment="1" applyProtection="1">
      <alignment horizontal="center" vertical="center" shrinkToFit="1"/>
      <protection hidden="1"/>
    </xf>
    <xf numFmtId="38" fontId="2" fillId="43" borderId="23" xfId="0" applyNumberFormat="1" applyFont="1" applyFill="1" applyBorder="1" applyAlignment="1" applyProtection="1">
      <alignment horizontal="center" vertical="center"/>
      <protection hidden="1"/>
    </xf>
    <xf numFmtId="38" fontId="2" fillId="43" borderId="24" xfId="48" applyFont="1" applyFill="1" applyBorder="1" applyAlignment="1" applyProtection="1">
      <alignment horizontal="center" vertical="center" shrinkToFit="1"/>
      <protection hidden="1"/>
    </xf>
    <xf numFmtId="38" fontId="39" fillId="0" borderId="24" xfId="48" applyFont="1" applyFill="1" applyBorder="1" applyAlignment="1" applyProtection="1">
      <alignment horizontal="center" vertical="center" shrinkToFit="1"/>
      <protection hidden="1"/>
    </xf>
    <xf numFmtId="38" fontId="5" fillId="0" borderId="22" xfId="48" applyFont="1" applyFill="1" applyBorder="1" applyAlignment="1" applyProtection="1">
      <alignment horizontal="center" vertical="center" shrinkToFit="1"/>
      <protection hidden="1"/>
    </xf>
    <xf numFmtId="38" fontId="39" fillId="0" borderId="23" xfId="48" applyFont="1" applyFill="1" applyBorder="1" applyAlignment="1" applyProtection="1">
      <alignment horizontal="center" vertical="center" shrinkToFit="1"/>
      <protection hidden="1"/>
    </xf>
    <xf numFmtId="177" fontId="74" fillId="0" borderId="0" xfId="0" applyNumberFormat="1" applyFont="1" applyFill="1" applyAlignment="1" applyProtection="1">
      <alignment horizontal="center" shrinkToFit="1"/>
      <protection hidden="1"/>
    </xf>
    <xf numFmtId="0" fontId="74" fillId="0" borderId="0" xfId="0" applyFont="1" applyAlignment="1" applyProtection="1">
      <alignment horizontal="center" shrinkToFit="1"/>
      <protection hidden="1"/>
    </xf>
    <xf numFmtId="0" fontId="2" fillId="43" borderId="47" xfId="0" applyFont="1" applyFill="1" applyBorder="1" applyAlignment="1" applyProtection="1">
      <alignment horizontal="center" vertical="center" shrinkToFit="1"/>
      <protection hidden="1" locked="0"/>
    </xf>
    <xf numFmtId="0" fontId="2" fillId="43" borderId="14" xfId="0" applyFont="1" applyFill="1" applyBorder="1" applyAlignment="1" applyProtection="1">
      <alignment horizontal="center" vertical="center" shrinkToFit="1"/>
      <protection hidden="1" locked="0"/>
    </xf>
    <xf numFmtId="0" fontId="8" fillId="0" borderId="0" xfId="0" applyFont="1" applyFill="1" applyBorder="1" applyAlignment="1" applyProtection="1">
      <alignment horizontal="center"/>
      <protection hidden="1"/>
    </xf>
    <xf numFmtId="0" fontId="101" fillId="0" borderId="0" xfId="0" applyFont="1" applyAlignment="1" applyProtection="1">
      <alignment horizontal="center" vertical="center"/>
      <protection/>
    </xf>
    <xf numFmtId="0" fontId="101" fillId="0" borderId="0" xfId="0" applyFont="1" applyFill="1" applyAlignment="1" applyProtection="1">
      <alignment horizontal="center" vertical="center"/>
      <protection/>
    </xf>
    <xf numFmtId="12" fontId="87" fillId="48" borderId="0" xfId="0" applyNumberFormat="1" applyFont="1" applyFill="1" applyAlignment="1" applyProtection="1">
      <alignment horizontal="center" vertical="center" shrinkToFit="1"/>
      <protection hidden="1" locked="0"/>
    </xf>
    <xf numFmtId="13" fontId="87" fillId="48" borderId="0" xfId="0" applyNumberFormat="1" applyFont="1" applyFill="1" applyAlignment="1" applyProtection="1">
      <alignment horizontal="center" vertical="center" shrinkToFit="1"/>
      <protection hidden="1" locked="0"/>
    </xf>
    <xf numFmtId="13" fontId="87" fillId="48" borderId="0" xfId="0" applyNumberFormat="1" applyFont="1" applyFill="1" applyAlignment="1" applyProtection="1">
      <alignment horizontal="center" vertical="center"/>
      <protection hidden="1" locked="0"/>
    </xf>
    <xf numFmtId="0" fontId="82" fillId="46" borderId="53" xfId="0" applyFont="1" applyFill="1" applyBorder="1" applyAlignment="1" applyProtection="1">
      <alignment horizontal="center" vertical="center" shrinkToFit="1"/>
      <protection locked="0"/>
    </xf>
    <xf numFmtId="0" fontId="82" fillId="47" borderId="53" xfId="0" applyFont="1" applyFill="1" applyBorder="1" applyAlignment="1" applyProtection="1">
      <alignment horizontal="center" vertical="center" shrinkToFit="1"/>
      <protection locked="0"/>
    </xf>
    <xf numFmtId="0" fontId="82" fillId="49" borderId="53" xfId="0" applyFont="1" applyFill="1" applyBorder="1" applyAlignment="1" applyProtection="1">
      <alignment horizontal="center" vertical="center" shrinkToFit="1"/>
      <protection locked="0"/>
    </xf>
    <xf numFmtId="177" fontId="82" fillId="50" borderId="53" xfId="0" applyNumberFormat="1" applyFont="1" applyFill="1" applyBorder="1" applyAlignment="1" applyProtection="1">
      <alignment horizontal="center" vertical="center" shrinkToFit="1"/>
      <protection locked="0"/>
    </xf>
    <xf numFmtId="177" fontId="82" fillId="51" borderId="53" xfId="0" applyNumberFormat="1" applyFont="1" applyFill="1" applyBorder="1" applyAlignment="1" applyProtection="1">
      <alignment horizontal="center" vertical="center" shrinkToFit="1"/>
      <protection locked="0"/>
    </xf>
    <xf numFmtId="177" fontId="81" fillId="35" borderId="53" xfId="0" applyNumberFormat="1" applyFont="1" applyFill="1" applyBorder="1" applyAlignment="1" applyProtection="1">
      <alignment horizontal="center" vertical="center" shrinkToFit="1"/>
      <protection locked="0"/>
    </xf>
    <xf numFmtId="0" fontId="81" fillId="44" borderId="53" xfId="0" applyFont="1" applyFill="1" applyBorder="1" applyAlignment="1" applyProtection="1">
      <alignment horizontal="center" vertical="center" shrinkToFit="1"/>
      <protection locked="0"/>
    </xf>
    <xf numFmtId="0" fontId="81" fillId="46" borderId="54" xfId="0" applyFont="1" applyFill="1" applyBorder="1" applyAlignment="1" applyProtection="1">
      <alignment horizontal="center" vertical="center" shrinkToFit="1"/>
      <protection locked="0"/>
    </xf>
    <xf numFmtId="0" fontId="81" fillId="47" borderId="54" xfId="0" applyFont="1" applyFill="1" applyBorder="1" applyAlignment="1" applyProtection="1">
      <alignment horizontal="center" vertical="center" shrinkToFit="1"/>
      <protection locked="0"/>
    </xf>
    <xf numFmtId="177" fontId="81" fillId="49" borderId="54" xfId="0" applyNumberFormat="1" applyFont="1" applyFill="1" applyBorder="1" applyAlignment="1" applyProtection="1">
      <alignment horizontal="center" vertical="center" shrinkToFit="1"/>
      <protection locked="0"/>
    </xf>
    <xf numFmtId="177" fontId="81" fillId="50" borderId="54" xfId="0" applyNumberFormat="1" applyFont="1" applyFill="1" applyBorder="1" applyAlignment="1" applyProtection="1">
      <alignment horizontal="center" vertical="center" shrinkToFit="1"/>
      <protection locked="0"/>
    </xf>
    <xf numFmtId="177" fontId="81" fillId="51" borderId="54" xfId="0" applyNumberFormat="1" applyFont="1" applyFill="1" applyBorder="1" applyAlignment="1" applyProtection="1">
      <alignment horizontal="center" vertical="center" shrinkToFit="1"/>
      <protection locked="0"/>
    </xf>
    <xf numFmtId="177" fontId="81" fillId="35" borderId="54" xfId="0" applyNumberFormat="1" applyFont="1" applyFill="1" applyBorder="1" applyAlignment="1" applyProtection="1">
      <alignment horizontal="center" vertical="center" shrinkToFit="1"/>
      <protection locked="0"/>
    </xf>
    <xf numFmtId="0" fontId="81" fillId="44" borderId="54" xfId="0" applyFont="1" applyFill="1" applyBorder="1" applyAlignment="1" applyProtection="1">
      <alignment horizontal="center" vertical="center" shrinkToFit="1"/>
      <protection locked="0"/>
    </xf>
    <xf numFmtId="177" fontId="81" fillId="46" borderId="54" xfId="0" applyNumberFormat="1" applyFont="1" applyFill="1" applyBorder="1" applyAlignment="1" applyProtection="1">
      <alignment horizontal="center" vertical="center" shrinkToFit="1"/>
      <protection locked="0"/>
    </xf>
    <xf numFmtId="177" fontId="81" fillId="47" borderId="54" xfId="0" applyNumberFormat="1" applyFont="1" applyFill="1" applyBorder="1" applyAlignment="1" applyProtection="1">
      <alignment horizontal="center" vertical="center" shrinkToFit="1"/>
      <protection locked="0"/>
    </xf>
    <xf numFmtId="0" fontId="81" fillId="52" borderId="54" xfId="0" applyFont="1" applyFill="1" applyBorder="1" applyAlignment="1" applyProtection="1">
      <alignment horizontal="center" vertical="center" shrinkToFit="1"/>
      <protection locked="0"/>
    </xf>
    <xf numFmtId="177" fontId="82" fillId="46" borderId="53" xfId="0" applyNumberFormat="1" applyFont="1" applyFill="1" applyBorder="1" applyAlignment="1" applyProtection="1">
      <alignment horizontal="center" vertical="center" shrinkToFit="1"/>
      <protection locked="0"/>
    </xf>
    <xf numFmtId="177" fontId="82" fillId="47" borderId="53" xfId="0" applyNumberFormat="1" applyFont="1" applyFill="1" applyBorder="1" applyAlignment="1" applyProtection="1">
      <alignment horizontal="center" vertical="center" shrinkToFit="1"/>
      <protection locked="0"/>
    </xf>
    <xf numFmtId="0" fontId="81" fillId="44" borderId="55" xfId="0" applyFont="1" applyFill="1" applyBorder="1" applyAlignment="1" applyProtection="1">
      <alignment horizontal="center" vertical="center" shrinkToFit="1"/>
      <protection locked="0"/>
    </xf>
    <xf numFmtId="0" fontId="81" fillId="44" borderId="56" xfId="0" applyFont="1" applyFill="1" applyBorder="1" applyAlignment="1" applyProtection="1">
      <alignment horizontal="center" vertical="center" shrinkToFit="1"/>
      <protection locked="0"/>
    </xf>
    <xf numFmtId="0" fontId="82" fillId="53" borderId="53" xfId="0" applyFont="1" applyFill="1" applyBorder="1" applyAlignment="1" applyProtection="1">
      <alignment horizontal="center" vertical="center" shrinkToFit="1"/>
      <protection locked="0"/>
    </xf>
    <xf numFmtId="0" fontId="81" fillId="35" borderId="53" xfId="0" applyFont="1" applyFill="1" applyBorder="1" applyAlignment="1" applyProtection="1">
      <alignment horizontal="center" vertical="center" shrinkToFit="1"/>
      <protection locked="0"/>
    </xf>
    <xf numFmtId="0" fontId="81" fillId="54" borderId="54" xfId="0" applyFont="1" applyFill="1" applyBorder="1" applyAlignment="1" applyProtection="1">
      <alignment horizontal="center" vertical="center" shrinkToFit="1"/>
      <protection locked="0"/>
    </xf>
    <xf numFmtId="0" fontId="81" fillId="35" borderId="54" xfId="0" applyFont="1" applyFill="1" applyBorder="1" applyAlignment="1" applyProtection="1">
      <alignment horizontal="center" vertical="center" shrinkToFit="1"/>
      <protection locked="0"/>
    </xf>
    <xf numFmtId="0" fontId="82" fillId="42" borderId="57" xfId="0" applyFont="1" applyFill="1" applyBorder="1" applyAlignment="1" applyProtection="1">
      <alignment horizontal="center" vertical="center" shrinkToFit="1"/>
      <protection locked="0"/>
    </xf>
    <xf numFmtId="0" fontId="3" fillId="0" borderId="58" xfId="0" applyFont="1" applyFill="1" applyBorder="1" applyAlignment="1" applyProtection="1">
      <alignment horizontal="center" vertical="center"/>
      <protection/>
    </xf>
    <xf numFmtId="0" fontId="82" fillId="53" borderId="59" xfId="0" applyFont="1" applyFill="1" applyBorder="1" applyAlignment="1" applyProtection="1">
      <alignment horizontal="center" vertical="center" shrinkToFit="1"/>
      <protection locked="0"/>
    </xf>
    <xf numFmtId="0" fontId="81" fillId="42" borderId="60" xfId="0" applyFont="1" applyFill="1" applyBorder="1" applyAlignment="1" applyProtection="1">
      <alignment horizontal="center" vertical="center" shrinkToFit="1"/>
      <protection locked="0"/>
    </xf>
    <xf numFmtId="0" fontId="3" fillId="0" borderId="61" xfId="0" applyFont="1" applyFill="1" applyBorder="1" applyAlignment="1" applyProtection="1">
      <alignment horizontal="center" vertical="center"/>
      <protection/>
    </xf>
    <xf numFmtId="0" fontId="81" fillId="43" borderId="62" xfId="0" applyFont="1" applyFill="1" applyBorder="1" applyAlignment="1" applyProtection="1">
      <alignment horizontal="center" vertical="center" shrinkToFit="1"/>
      <protection locked="0"/>
    </xf>
    <xf numFmtId="0" fontId="82" fillId="42" borderId="53" xfId="0" applyFont="1" applyFill="1" applyBorder="1" applyAlignment="1" applyProtection="1">
      <alignment horizontal="center" vertical="center" shrinkToFit="1"/>
      <protection locked="0"/>
    </xf>
    <xf numFmtId="0" fontId="81" fillId="43" borderId="53" xfId="0" applyFont="1" applyFill="1" applyBorder="1" applyAlignment="1" applyProtection="1">
      <alignment horizontal="center" vertical="center" shrinkToFit="1"/>
      <protection locked="0"/>
    </xf>
    <xf numFmtId="0" fontId="81" fillId="42" borderId="54" xfId="0" applyFont="1" applyFill="1" applyBorder="1" applyAlignment="1" applyProtection="1">
      <alignment horizontal="center" vertical="center" shrinkToFit="1"/>
      <protection locked="0"/>
    </xf>
    <xf numFmtId="0" fontId="82" fillId="53" borderId="54" xfId="0" applyFont="1" applyFill="1" applyBorder="1" applyAlignment="1" applyProtection="1">
      <alignment horizontal="center" vertical="center" shrinkToFit="1"/>
      <protection locked="0"/>
    </xf>
    <xf numFmtId="0" fontId="81" fillId="43" borderId="59" xfId="0" applyFont="1" applyFill="1" applyBorder="1" applyAlignment="1" applyProtection="1">
      <alignment horizontal="center" vertical="center" shrinkToFit="1"/>
      <protection locked="0"/>
    </xf>
    <xf numFmtId="0" fontId="82" fillId="53" borderId="62" xfId="0" applyFont="1" applyFill="1" applyBorder="1" applyAlignment="1" applyProtection="1">
      <alignment horizontal="center" vertical="center" shrinkToFit="1"/>
      <protection locked="0"/>
    </xf>
    <xf numFmtId="0" fontId="27" fillId="0" borderId="63" xfId="0" applyFont="1" applyBorder="1" applyAlignment="1">
      <alignment vertical="center"/>
    </xf>
    <xf numFmtId="0" fontId="76" fillId="46" borderId="11" xfId="0" applyFont="1" applyFill="1" applyBorder="1" applyAlignment="1">
      <alignment horizontal="center" vertical="center" shrinkToFit="1"/>
    </xf>
    <xf numFmtId="0" fontId="12" fillId="47" borderId="11" xfId="0" applyFont="1" applyFill="1" applyBorder="1" applyAlignment="1">
      <alignment horizontal="center" vertical="center"/>
    </xf>
    <xf numFmtId="0" fontId="12" fillId="0" borderId="0" xfId="0" applyFont="1" applyAlignment="1" quotePrefix="1">
      <alignment horizontal="left" vertical="center"/>
    </xf>
    <xf numFmtId="0" fontId="78" fillId="0" borderId="0" xfId="0" applyFont="1" applyAlignment="1" applyProtection="1">
      <alignment horizontal="center" vertical="center" wrapText="1"/>
      <protection hidden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28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80" fillId="0" borderId="41" xfId="0" applyFont="1" applyBorder="1" applyAlignment="1">
      <alignment horizontal="center" vertical="center" shrinkToFit="1"/>
    </xf>
    <xf numFmtId="0" fontId="80" fillId="0" borderId="14" xfId="0" applyFont="1" applyBorder="1" applyAlignment="1">
      <alignment horizontal="center" vertical="center" shrinkToFit="1"/>
    </xf>
    <xf numFmtId="0" fontId="67" fillId="0" borderId="41" xfId="0" applyFont="1" applyBorder="1" applyAlignment="1">
      <alignment horizontal="center" vertical="center" shrinkToFit="1"/>
    </xf>
    <xf numFmtId="0" fontId="67" fillId="0" borderId="14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left" vertical="center"/>
    </xf>
    <xf numFmtId="0" fontId="49" fillId="0" borderId="28" xfId="0" applyFont="1" applyBorder="1" applyAlignment="1">
      <alignment horizontal="left" vertical="center"/>
    </xf>
    <xf numFmtId="0" fontId="27" fillId="0" borderId="0" xfId="0" applyFont="1" applyAlignment="1">
      <alignment horizontal="center" vertical="center" shrinkToFit="1"/>
    </xf>
    <xf numFmtId="0" fontId="27" fillId="0" borderId="63" xfId="0" applyFont="1" applyBorder="1" applyAlignment="1">
      <alignment horizontal="center" vertical="center" shrinkToFit="1"/>
    </xf>
    <xf numFmtId="0" fontId="12" fillId="0" borderId="0" xfId="0" applyFont="1" applyAlignment="1">
      <alignment horizontal="left" vertical="center"/>
    </xf>
    <xf numFmtId="0" fontId="10" fillId="0" borderId="28" xfId="0" applyFont="1" applyBorder="1" applyAlignment="1">
      <alignment horizontal="center" vertical="center"/>
    </xf>
    <xf numFmtId="0" fontId="14" fillId="0" borderId="0" xfId="0" applyFont="1" applyBorder="1" applyAlignment="1" applyProtection="1" quotePrefix="1">
      <alignment horizontal="center" vertical="center"/>
      <protection hidden="1"/>
    </xf>
    <xf numFmtId="176" fontId="4" fillId="0" borderId="0" xfId="0" applyNumberFormat="1" applyFont="1" applyFill="1" applyBorder="1" applyAlignment="1" applyProtection="1">
      <alignment horizontal="center"/>
      <protection hidden="1"/>
    </xf>
    <xf numFmtId="38" fontId="3" fillId="55" borderId="41" xfId="48" applyFont="1" applyFill="1" applyBorder="1" applyAlignment="1" applyProtection="1">
      <alignment horizontal="center" vertical="center" shrinkToFit="1"/>
      <protection hidden="1" locked="0"/>
    </xf>
    <xf numFmtId="38" fontId="3" fillId="55" borderId="14" xfId="48" applyFont="1" applyFill="1" applyBorder="1" applyAlignment="1" applyProtection="1">
      <alignment horizontal="center" vertical="center" shrinkToFit="1"/>
      <protection hidden="1" locked="0"/>
    </xf>
    <xf numFmtId="0" fontId="28" fillId="0" borderId="0" xfId="0" applyFont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center" vertical="center" textRotation="255" shrinkToFit="1"/>
      <protection hidden="1"/>
    </xf>
    <xf numFmtId="0" fontId="62" fillId="0" borderId="0" xfId="0" applyFont="1" applyFill="1" applyBorder="1" applyAlignment="1" applyProtection="1">
      <alignment horizontal="center" vertical="center"/>
      <protection hidden="1"/>
    </xf>
    <xf numFmtId="0" fontId="54" fillId="0" borderId="0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 quotePrefix="1">
      <alignment horizontal="center" vertical="center"/>
      <protection hidden="1"/>
    </xf>
    <xf numFmtId="0" fontId="16" fillId="0" borderId="28" xfId="0" applyFont="1" applyFill="1" applyBorder="1" applyAlignment="1" applyProtection="1">
      <alignment horizontal="center" vertical="center"/>
      <protection hidden="1"/>
    </xf>
    <xf numFmtId="0" fontId="3" fillId="55" borderId="41" xfId="0" applyFont="1" applyFill="1" applyBorder="1" applyAlignment="1" applyProtection="1">
      <alignment horizontal="center" vertical="center" shrinkToFit="1"/>
      <protection hidden="1" locked="0"/>
    </xf>
    <xf numFmtId="0" fontId="3" fillId="55" borderId="14" xfId="0" applyFont="1" applyFill="1" applyBorder="1" applyAlignment="1" applyProtection="1">
      <alignment horizontal="center" vertical="center" shrinkToFit="1"/>
      <protection hidden="1" locked="0"/>
    </xf>
    <xf numFmtId="0" fontId="54" fillId="0" borderId="28" xfId="0" applyFont="1" applyFill="1" applyBorder="1" applyAlignment="1" applyProtection="1">
      <alignment horizontal="center" vertical="center"/>
      <protection hidden="1"/>
    </xf>
    <xf numFmtId="0" fontId="54" fillId="0" borderId="28" xfId="0" applyFont="1" applyBorder="1" applyAlignment="1" applyProtection="1">
      <alignment horizontal="center" vertical="center"/>
      <protection hidden="1"/>
    </xf>
    <xf numFmtId="177" fontId="3" fillId="42" borderId="64" xfId="0" applyNumberFormat="1" applyFont="1" applyFill="1" applyBorder="1" applyAlignment="1" applyProtection="1">
      <alignment horizontal="center" vertical="center" shrinkToFit="1"/>
      <protection hidden="1"/>
    </xf>
    <xf numFmtId="177" fontId="2" fillId="43" borderId="65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Fill="1" applyBorder="1" applyAlignment="1" applyProtection="1" quotePrefix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7" fontId="14" fillId="0" borderId="0" xfId="0" applyNumberFormat="1" applyFont="1" applyFill="1" applyAlignment="1" applyProtection="1">
      <alignment horizontal="center" vertical="center"/>
      <protection hidden="1"/>
    </xf>
    <xf numFmtId="182" fontId="25" fillId="56" borderId="52" xfId="0" applyNumberFormat="1" applyFont="1" applyFill="1" applyBorder="1" applyAlignment="1" applyProtection="1">
      <alignment horizontal="center" vertical="center" shrinkToFit="1"/>
      <protection hidden="1"/>
    </xf>
    <xf numFmtId="182" fontId="25" fillId="56" borderId="24" xfId="0" applyNumberFormat="1" applyFont="1" applyFill="1" applyBorder="1" applyAlignment="1" applyProtection="1">
      <alignment horizontal="center" vertical="center" shrinkToFit="1"/>
      <protection hidden="1"/>
    </xf>
    <xf numFmtId="177" fontId="3" fillId="43" borderId="0" xfId="0" applyNumberFormat="1" applyFont="1" applyFill="1" applyBorder="1" applyAlignment="1" applyProtection="1">
      <alignment horizontal="center" vertical="center" shrinkToFit="1"/>
      <protection hidden="1"/>
    </xf>
    <xf numFmtId="0" fontId="90" fillId="0" borderId="0" xfId="0" applyFont="1" applyAlignment="1" applyProtection="1">
      <alignment horizontal="left" vertical="top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68" fillId="0" borderId="0" xfId="0" applyFont="1" applyAlignment="1" applyProtection="1">
      <alignment horizontal="center" vertical="center" wrapText="1"/>
      <protection hidden="1"/>
    </xf>
    <xf numFmtId="0" fontId="68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 quotePrefix="1">
      <alignment horizontal="center" vertical="center"/>
      <protection hidden="1"/>
    </xf>
    <xf numFmtId="0" fontId="55" fillId="0" borderId="0" xfId="0" applyFont="1" applyFill="1" applyAlignment="1" applyProtection="1">
      <alignment horizontal="center" vertical="center" shrinkToFit="1"/>
      <protection hidden="1"/>
    </xf>
    <xf numFmtId="0" fontId="32" fillId="0" borderId="0" xfId="0" applyFont="1" applyFill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177" fontId="16" fillId="0" borderId="0" xfId="0" applyNumberFormat="1" applyFont="1" applyFill="1" applyBorder="1" applyAlignment="1" applyProtection="1" quotePrefix="1">
      <alignment horizontal="center" vertical="center"/>
      <protection hidden="1"/>
    </xf>
    <xf numFmtId="177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 vertical="top"/>
      <protection hidden="1"/>
    </xf>
    <xf numFmtId="177" fontId="3" fillId="43" borderId="64" xfId="0" applyNumberFormat="1" applyFont="1" applyFill="1" applyBorder="1" applyAlignment="1" applyProtection="1">
      <alignment horizontal="center" vertical="center" shrinkToFit="1"/>
      <protection hidden="1"/>
    </xf>
    <xf numFmtId="38" fontId="57" fillId="0" borderId="0" xfId="48" applyFont="1" applyFill="1" applyBorder="1" applyAlignment="1" applyProtection="1">
      <alignment horizontal="right" vertical="center" shrinkToFit="1"/>
      <protection hidden="1"/>
    </xf>
    <xf numFmtId="0" fontId="34" fillId="0" borderId="0" xfId="0" applyFont="1" applyFill="1" applyAlignment="1" applyProtection="1">
      <alignment horizontal="center" vertical="top"/>
      <protection hidden="1"/>
    </xf>
    <xf numFmtId="0" fontId="14" fillId="0" borderId="0" xfId="0" applyFont="1" applyFill="1" applyAlignment="1" applyProtection="1" quotePrefix="1">
      <alignment horizontal="center" vertical="center"/>
      <protection hidden="1"/>
    </xf>
    <xf numFmtId="38" fontId="25" fillId="57" borderId="66" xfId="48" applyFont="1" applyFill="1" applyBorder="1" applyAlignment="1" applyProtection="1">
      <alignment horizontal="center" vertical="center" shrinkToFit="1"/>
      <protection hidden="1"/>
    </xf>
    <xf numFmtId="38" fontId="25" fillId="57" borderId="67" xfId="48" applyFont="1" applyFill="1" applyBorder="1" applyAlignment="1" applyProtection="1">
      <alignment horizontal="center" vertical="center" shrinkToFit="1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38" fontId="3" fillId="0" borderId="68" xfId="48" applyFont="1" applyFill="1" applyBorder="1" applyAlignment="1" applyProtection="1" quotePrefix="1">
      <alignment horizontal="center" vertical="center" shrinkToFit="1"/>
      <protection hidden="1"/>
    </xf>
    <xf numFmtId="38" fontId="3" fillId="0" borderId="68" xfId="48" applyFont="1" applyFill="1" applyBorder="1" applyAlignment="1" applyProtection="1">
      <alignment horizontal="center" vertical="center" shrinkToFit="1"/>
      <protection hidden="1"/>
    </xf>
    <xf numFmtId="38" fontId="25" fillId="56" borderId="52" xfId="48" applyFont="1" applyFill="1" applyBorder="1" applyAlignment="1" applyProtection="1">
      <alignment horizontal="center" vertical="center" shrinkToFit="1"/>
      <protection hidden="1"/>
    </xf>
    <xf numFmtId="38" fontId="25" fillId="56" borderId="24" xfId="48" applyFont="1" applyFill="1" applyBorder="1" applyAlignment="1" applyProtection="1">
      <alignment horizontal="center" vertical="center" shrinkToFit="1"/>
      <protection hidden="1"/>
    </xf>
    <xf numFmtId="177" fontId="54" fillId="0" borderId="28" xfId="0" applyNumberFormat="1" applyFont="1" applyFill="1" applyBorder="1" applyAlignment="1" applyProtection="1">
      <alignment horizontal="center" vertical="center"/>
      <protection hidden="1"/>
    </xf>
    <xf numFmtId="177" fontId="16" fillId="0" borderId="28" xfId="0" applyNumberFormat="1" applyFont="1" applyFill="1" applyBorder="1" applyAlignment="1" applyProtection="1">
      <alignment horizontal="center" vertical="center"/>
      <protection hidden="1"/>
    </xf>
    <xf numFmtId="177" fontId="54" fillId="0" borderId="0" xfId="0" applyNumberFormat="1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shrinkToFit="1"/>
      <protection hidden="1"/>
    </xf>
    <xf numFmtId="177" fontId="25" fillId="57" borderId="41" xfId="0" applyNumberFormat="1" applyFont="1" applyFill="1" applyBorder="1" applyAlignment="1" applyProtection="1">
      <alignment horizontal="center" vertical="center" shrinkToFit="1"/>
      <protection hidden="1" locked="0"/>
    </xf>
    <xf numFmtId="177" fontId="25" fillId="57" borderId="14" xfId="0" applyNumberFormat="1" applyFont="1" applyFill="1" applyBorder="1" applyAlignment="1" applyProtection="1">
      <alignment horizontal="center" vertical="center" shrinkToFit="1"/>
      <protection hidden="1" locked="0"/>
    </xf>
    <xf numFmtId="0" fontId="14" fillId="0" borderId="28" xfId="0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2" fillId="56" borderId="41" xfId="0" applyFont="1" applyFill="1" applyBorder="1" applyAlignment="1" applyProtection="1">
      <alignment horizontal="center" vertical="center" shrinkToFit="1"/>
      <protection hidden="1" locked="0"/>
    </xf>
    <xf numFmtId="0" fontId="2" fillId="56" borderId="14" xfId="0" applyFont="1" applyFill="1" applyBorder="1" applyAlignment="1" applyProtection="1">
      <alignment horizontal="center" vertical="center" shrinkToFit="1"/>
      <protection hidden="1" locked="0"/>
    </xf>
    <xf numFmtId="0" fontId="60" fillId="0" borderId="25" xfId="0" applyFont="1" applyFill="1" applyBorder="1" applyAlignment="1" applyProtection="1">
      <alignment horizontal="center" vertical="center"/>
      <protection hidden="1"/>
    </xf>
    <xf numFmtId="0" fontId="60" fillId="0" borderId="0" xfId="0" applyFont="1" applyFill="1" applyBorder="1" applyAlignment="1" applyProtection="1">
      <alignment horizontal="center" vertical="center"/>
      <protection hidden="1"/>
    </xf>
    <xf numFmtId="177" fontId="66" fillId="0" borderId="0" xfId="0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 applyProtection="1" quotePrefix="1">
      <alignment horizontal="center" vertical="center"/>
      <protection hidden="1"/>
    </xf>
    <xf numFmtId="176" fontId="100" fillId="0" borderId="0" xfId="0" applyNumberFormat="1" applyFont="1" applyFill="1" applyBorder="1" applyAlignment="1" applyProtection="1">
      <alignment horizontal="left" wrapText="1"/>
      <protection hidden="1"/>
    </xf>
    <xf numFmtId="177" fontId="3" fillId="0" borderId="64" xfId="0" applyNumberFormat="1" applyFont="1" applyFill="1" applyBorder="1" applyAlignment="1" applyProtection="1">
      <alignment horizontal="center" vertical="center" shrinkToFit="1"/>
      <protection hidden="1"/>
    </xf>
    <xf numFmtId="0" fontId="45" fillId="0" borderId="0" xfId="0" applyNumberFormat="1" applyFont="1" applyFill="1" applyAlignment="1" applyProtection="1">
      <alignment horizontal="center" vertical="center"/>
      <protection hidden="1"/>
    </xf>
    <xf numFmtId="0" fontId="25" fillId="56" borderId="41" xfId="0" applyFont="1" applyFill="1" applyBorder="1" applyAlignment="1" applyProtection="1">
      <alignment horizontal="center" vertical="center" shrinkToFit="1"/>
      <protection hidden="1" locked="0"/>
    </xf>
    <xf numFmtId="0" fontId="25" fillId="56" borderId="14" xfId="0" applyFont="1" applyFill="1" applyBorder="1" applyAlignment="1" applyProtection="1">
      <alignment horizontal="center" vertical="center" shrinkToFit="1"/>
      <protection hidden="1" locked="0"/>
    </xf>
    <xf numFmtId="0" fontId="18" fillId="0" borderId="0" xfId="0" applyFont="1" applyAlignment="1" applyProtection="1">
      <alignment horizontal="center" vertical="center" shrinkToFit="1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96" fillId="0" borderId="0" xfId="0" applyNumberFormat="1" applyFont="1" applyFill="1" applyAlignment="1" applyProtection="1">
      <alignment horizontal="left" vertical="center" indent="1" shrinkToFit="1"/>
      <protection hidden="1"/>
    </xf>
    <xf numFmtId="177" fontId="2" fillId="42" borderId="0" xfId="0" applyNumberFormat="1" applyFont="1" applyFill="1" applyBorder="1" applyAlignment="1" applyProtection="1">
      <alignment horizontal="center" vertical="center" shrinkToFit="1"/>
      <protection hidden="1"/>
    </xf>
    <xf numFmtId="38" fontId="25" fillId="57" borderId="66" xfId="48" applyNumberFormat="1" applyFont="1" applyFill="1" applyBorder="1" applyAlignment="1" applyProtection="1">
      <alignment horizontal="center" vertical="center" shrinkToFit="1"/>
      <protection hidden="1"/>
    </xf>
    <xf numFmtId="38" fontId="25" fillId="57" borderId="67" xfId="48" applyNumberFormat="1" applyFont="1" applyFill="1" applyBorder="1" applyAlignment="1" applyProtection="1">
      <alignment horizontal="center" vertical="center" shrinkToFit="1"/>
      <protection hidden="1"/>
    </xf>
    <xf numFmtId="177" fontId="14" fillId="0" borderId="0" xfId="0" applyNumberFormat="1" applyFont="1" applyFill="1" applyBorder="1" applyAlignment="1" applyProtection="1">
      <alignment horizontal="center" vertical="center"/>
      <protection hidden="1"/>
    </xf>
    <xf numFmtId="38" fontId="25" fillId="57" borderId="41" xfId="0" applyNumberFormat="1" applyFont="1" applyFill="1" applyBorder="1" applyAlignment="1" applyProtection="1">
      <alignment horizontal="center" vertical="center" shrinkToFit="1"/>
      <protection hidden="1" locked="0"/>
    </xf>
    <xf numFmtId="38" fontId="25" fillId="57" borderId="14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64" xfId="0" applyFont="1" applyFill="1" applyBorder="1" applyAlignment="1" applyProtection="1">
      <alignment horizontal="center" vertical="center" shrinkToFit="1"/>
      <protection hidden="1"/>
    </xf>
    <xf numFmtId="38" fontId="25" fillId="56" borderId="41" xfId="0" applyNumberFormat="1" applyFont="1" applyFill="1" applyBorder="1" applyAlignment="1" applyProtection="1">
      <alignment horizontal="center" vertical="center" shrinkToFit="1"/>
      <protection hidden="1" locked="0"/>
    </xf>
    <xf numFmtId="38" fontId="25" fillId="56" borderId="14" xfId="0" applyNumberFormat="1" applyFont="1" applyFill="1" applyBorder="1" applyAlignment="1" applyProtection="1">
      <alignment horizontal="center" vertical="center" shrinkToFit="1"/>
      <protection hidden="1" locked="0"/>
    </xf>
    <xf numFmtId="177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 quotePrefix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77" fontId="25" fillId="56" borderId="52" xfId="0" applyNumberFormat="1" applyFont="1" applyFill="1" applyBorder="1" applyAlignment="1" applyProtection="1">
      <alignment horizontal="center" vertical="center" shrinkToFit="1"/>
      <protection hidden="1"/>
    </xf>
    <xf numFmtId="177" fontId="25" fillId="56" borderId="24" xfId="0" applyNumberFormat="1" applyFont="1" applyFill="1" applyBorder="1" applyAlignment="1" applyProtection="1">
      <alignment horizontal="center" vertical="center" shrinkToFit="1"/>
      <protection hidden="1"/>
    </xf>
    <xf numFmtId="177" fontId="25" fillId="56" borderId="41" xfId="0" applyNumberFormat="1" applyFont="1" applyFill="1" applyBorder="1" applyAlignment="1" applyProtection="1">
      <alignment horizontal="center" vertical="center" shrinkToFit="1"/>
      <protection hidden="1" locked="0"/>
    </xf>
    <xf numFmtId="177" fontId="25" fillId="56" borderId="14" xfId="0" applyNumberFormat="1" applyFont="1" applyFill="1" applyBorder="1" applyAlignment="1" applyProtection="1">
      <alignment horizontal="center" vertical="center" shrinkToFit="1"/>
      <protection hidden="1" locked="0"/>
    </xf>
    <xf numFmtId="177" fontId="14" fillId="0" borderId="69" xfId="0" applyNumberFormat="1" applyFont="1" applyFill="1" applyBorder="1" applyAlignment="1" applyProtection="1">
      <alignment horizontal="center" vertical="center" shrinkToFit="1"/>
      <protection hidden="1"/>
    </xf>
    <xf numFmtId="0" fontId="14" fillId="0" borderId="70" xfId="0" applyFont="1" applyFill="1" applyBorder="1" applyAlignment="1" applyProtection="1" quotePrefix="1">
      <alignment horizontal="center" vertical="center"/>
      <protection hidden="1"/>
    </xf>
    <xf numFmtId="0" fontId="96" fillId="0" borderId="0" xfId="0" applyFont="1" applyAlignment="1" applyProtection="1">
      <alignment horizontal="left" vertical="center" indent="1" shrinkToFit="1"/>
      <protection hidden="1"/>
    </xf>
    <xf numFmtId="176" fontId="100" fillId="0" borderId="0" xfId="0" applyNumberFormat="1" applyFont="1" applyBorder="1" applyAlignment="1" applyProtection="1">
      <alignment horizontal="left"/>
      <protection hidden="1"/>
    </xf>
    <xf numFmtId="176" fontId="4" fillId="0" borderId="0" xfId="0" applyNumberFormat="1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/>
    </xf>
    <xf numFmtId="13" fontId="89" fillId="0" borderId="0" xfId="0" applyNumberFormat="1" applyFont="1" applyFill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0" fontId="81" fillId="46" borderId="71" xfId="0" applyFont="1" applyFill="1" applyBorder="1" applyAlignment="1" applyProtection="1">
      <alignment horizontal="center" vertical="center" shrinkToFit="1"/>
      <protection locked="0"/>
    </xf>
    <xf numFmtId="0" fontId="81" fillId="46" borderId="72" xfId="0" applyFont="1" applyFill="1" applyBorder="1" applyAlignment="1" applyProtection="1">
      <alignment horizontal="center" vertical="center" shrinkToFit="1"/>
      <protection locked="0"/>
    </xf>
    <xf numFmtId="0" fontId="21" fillId="58" borderId="0" xfId="0" applyFont="1" applyFill="1" applyAlignment="1" applyProtection="1">
      <alignment horizontal="center" vertical="center"/>
      <protection/>
    </xf>
    <xf numFmtId="176" fontId="89" fillId="0" borderId="0" xfId="0" applyNumberFormat="1" applyFont="1" applyFill="1" applyAlignment="1" applyProtection="1">
      <alignment horizontal="center" vertical="center" shrinkToFit="1"/>
      <protection hidden="1"/>
    </xf>
    <xf numFmtId="0" fontId="83" fillId="59" borderId="71" xfId="0" applyFont="1" applyFill="1" applyBorder="1" applyAlignment="1" applyProtection="1">
      <alignment horizontal="center" vertical="center" shrinkToFit="1"/>
      <protection locked="0"/>
    </xf>
    <xf numFmtId="0" fontId="83" fillId="59" borderId="72" xfId="0" applyFont="1" applyFill="1" applyBorder="1" applyAlignment="1" applyProtection="1">
      <alignment horizontal="center" vertical="center" shrinkToFit="1"/>
      <protection locked="0"/>
    </xf>
    <xf numFmtId="176" fontId="88" fillId="0" borderId="0" xfId="0" applyNumberFormat="1" applyFont="1" applyFill="1" applyAlignment="1" applyProtection="1">
      <alignment horizontal="center" vertical="center" shrinkToFit="1"/>
      <protection hidden="1"/>
    </xf>
    <xf numFmtId="0" fontId="32" fillId="0" borderId="0" xfId="0" applyFont="1" applyFill="1" applyAlignment="1" applyProtection="1">
      <alignment horizontal="center" vertical="center" shrinkToFit="1"/>
      <protection/>
    </xf>
    <xf numFmtId="0" fontId="3" fillId="0" borderId="0" xfId="0" applyFont="1" applyFill="1" applyAlignment="1" applyProtection="1">
      <alignment horizontal="center" vertical="center" shrinkToFit="1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32" fillId="55" borderId="41" xfId="0" applyFont="1" applyFill="1" applyBorder="1" applyAlignment="1" applyProtection="1">
      <alignment horizontal="center" vertical="center"/>
      <protection hidden="1" locked="0"/>
    </xf>
    <xf numFmtId="0" fontId="32" fillId="55" borderId="14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Border="1" applyAlignment="1" applyProtection="1">
      <alignment horizontal="center" vertical="center"/>
      <protection hidden="1"/>
    </xf>
    <xf numFmtId="177" fontId="20" fillId="60" borderId="52" xfId="0" applyNumberFormat="1" applyFont="1" applyFill="1" applyBorder="1" applyAlignment="1" applyProtection="1">
      <alignment horizontal="center" vertical="center"/>
      <protection hidden="1"/>
    </xf>
    <xf numFmtId="177" fontId="20" fillId="60" borderId="24" xfId="0" applyNumberFormat="1" applyFont="1" applyFill="1" applyBorder="1" applyAlignment="1" applyProtection="1">
      <alignment horizontal="center" vertical="center"/>
      <protection hidden="1"/>
    </xf>
    <xf numFmtId="0" fontId="18" fillId="0" borderId="33" xfId="0" applyFont="1" applyFill="1" applyBorder="1" applyAlignment="1" applyProtection="1">
      <alignment horizontal="center" vertical="center"/>
      <protection hidden="1"/>
    </xf>
    <xf numFmtId="0" fontId="18" fillId="0" borderId="73" xfId="0" applyFont="1" applyFill="1" applyBorder="1" applyAlignment="1" applyProtection="1">
      <alignment horizontal="center" vertical="center"/>
      <protection hidden="1"/>
    </xf>
    <xf numFmtId="0" fontId="32" fillId="0" borderId="27" xfId="0" applyFont="1" applyFill="1" applyBorder="1" applyAlignment="1" applyProtection="1">
      <alignment horizontal="center" vertical="center"/>
      <protection hidden="1"/>
    </xf>
    <xf numFmtId="0" fontId="32" fillId="0" borderId="74" xfId="0" applyFont="1" applyFill="1" applyBorder="1" applyAlignment="1" applyProtection="1">
      <alignment horizontal="center" vertical="center"/>
      <protection hidden="1"/>
    </xf>
    <xf numFmtId="0" fontId="13" fillId="0" borderId="33" xfId="0" applyFont="1" applyBorder="1" applyAlignment="1" applyProtection="1">
      <alignment horizontal="center" vertical="center"/>
      <protection hidden="1"/>
    </xf>
    <xf numFmtId="0" fontId="13" fillId="0" borderId="73" xfId="0" applyFont="1" applyBorder="1" applyAlignment="1" applyProtection="1">
      <alignment horizontal="center" vertical="center"/>
      <protection hidden="1"/>
    </xf>
    <xf numFmtId="0" fontId="13" fillId="0" borderId="30" xfId="0" applyFont="1" applyBorder="1" applyAlignment="1" applyProtection="1">
      <alignment horizontal="center" vertical="center"/>
      <protection hidden="1"/>
    </xf>
    <xf numFmtId="0" fontId="13" fillId="0" borderId="16" xfId="0" applyFont="1" applyBorder="1" applyAlignment="1" applyProtection="1">
      <alignment horizontal="center" vertical="center"/>
      <protection hidden="1"/>
    </xf>
    <xf numFmtId="0" fontId="13" fillId="0" borderId="35" xfId="0" applyFont="1" applyBorder="1" applyAlignment="1" applyProtection="1">
      <alignment horizontal="center" vertical="center"/>
      <protection hidden="1"/>
    </xf>
    <xf numFmtId="0" fontId="13" fillId="0" borderId="75" xfId="0" applyFont="1" applyBorder="1" applyAlignment="1" applyProtection="1">
      <alignment horizontal="center" vertical="center"/>
      <protection hidden="1"/>
    </xf>
    <xf numFmtId="0" fontId="32" fillId="0" borderId="28" xfId="0" applyFont="1" applyFill="1" applyBorder="1" applyAlignment="1" applyProtection="1">
      <alignment horizontal="center" vertical="center"/>
      <protection hidden="1"/>
    </xf>
    <xf numFmtId="0" fontId="32" fillId="0" borderId="63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right" vertical="center"/>
      <protection hidden="1"/>
    </xf>
    <xf numFmtId="177" fontId="32" fillId="55" borderId="52" xfId="0" applyNumberFormat="1" applyFont="1" applyFill="1" applyBorder="1" applyAlignment="1" applyProtection="1">
      <alignment horizontal="center" vertical="center"/>
      <protection hidden="1"/>
    </xf>
    <xf numFmtId="177" fontId="32" fillId="55" borderId="24" xfId="0" applyNumberFormat="1" applyFont="1" applyFill="1" applyBorder="1" applyAlignment="1" applyProtection="1">
      <alignment horizontal="center" vertical="center"/>
      <protection hidden="1"/>
    </xf>
    <xf numFmtId="177" fontId="32" fillId="55" borderId="41" xfId="0" applyNumberFormat="1" applyFont="1" applyFill="1" applyBorder="1" applyAlignment="1" applyProtection="1">
      <alignment horizontal="center" vertical="center"/>
      <protection hidden="1" locked="0"/>
    </xf>
    <xf numFmtId="177" fontId="32" fillId="55" borderId="14" xfId="0" applyNumberFormat="1" applyFont="1" applyFill="1" applyBorder="1" applyAlignment="1" applyProtection="1">
      <alignment horizontal="center" vertical="center"/>
      <protection hidden="1" locked="0"/>
    </xf>
    <xf numFmtId="0" fontId="35" fillId="47" borderId="76" xfId="0" applyNumberFormat="1" applyFont="1" applyFill="1" applyBorder="1" applyAlignment="1" applyProtection="1">
      <alignment horizontal="center" vertical="center"/>
      <protection hidden="1"/>
    </xf>
    <xf numFmtId="0" fontId="35" fillId="47" borderId="77" xfId="0" applyNumberFormat="1" applyFont="1" applyFill="1" applyBorder="1" applyAlignment="1" applyProtection="1">
      <alignment horizontal="center" vertical="center"/>
      <protection hidden="1"/>
    </xf>
    <xf numFmtId="177" fontId="32" fillId="46" borderId="78" xfId="0" applyNumberFormat="1" applyFont="1" applyFill="1" applyBorder="1" applyAlignment="1" applyProtection="1">
      <alignment horizontal="center" vertical="center"/>
      <protection hidden="1"/>
    </xf>
    <xf numFmtId="177" fontId="32" fillId="46" borderId="79" xfId="0" applyNumberFormat="1" applyFont="1" applyFill="1" applyBorder="1" applyAlignment="1" applyProtection="1">
      <alignment horizontal="center" vertical="center"/>
      <protection hidden="1"/>
    </xf>
    <xf numFmtId="177" fontId="32" fillId="47" borderId="78" xfId="0" applyNumberFormat="1" applyFont="1" applyFill="1" applyBorder="1" applyAlignment="1" applyProtection="1">
      <alignment horizontal="center" vertical="center"/>
      <protection hidden="1"/>
    </xf>
    <xf numFmtId="177" fontId="32" fillId="47" borderId="79" xfId="0" applyNumberFormat="1" applyFont="1" applyFill="1" applyBorder="1" applyAlignment="1" applyProtection="1">
      <alignment horizontal="center" vertical="center"/>
      <protection hidden="1"/>
    </xf>
    <xf numFmtId="0" fontId="35" fillId="46" borderId="76" xfId="0" applyNumberFormat="1" applyFont="1" applyFill="1" applyBorder="1" applyAlignment="1" applyProtection="1">
      <alignment horizontal="center" vertical="center"/>
      <protection hidden="1"/>
    </xf>
    <xf numFmtId="0" fontId="35" fillId="46" borderId="77" xfId="0" applyNumberFormat="1" applyFont="1" applyFill="1" applyBorder="1" applyAlignment="1" applyProtection="1">
      <alignment horizontal="center" vertical="center"/>
      <protection hidden="1"/>
    </xf>
    <xf numFmtId="177" fontId="20" fillId="56" borderId="41" xfId="0" applyNumberFormat="1" applyFont="1" applyFill="1" applyBorder="1" applyAlignment="1" applyProtection="1">
      <alignment horizontal="center" vertical="center"/>
      <protection hidden="1" locked="0"/>
    </xf>
    <xf numFmtId="177" fontId="20" fillId="56" borderId="14" xfId="0" applyNumberFormat="1" applyFont="1" applyFill="1" applyBorder="1" applyAlignment="1" applyProtection="1">
      <alignment horizontal="center" vertical="center"/>
      <protection hidden="1" locked="0"/>
    </xf>
    <xf numFmtId="177" fontId="20" fillId="60" borderId="41" xfId="0" applyNumberFormat="1" applyFont="1" applyFill="1" applyBorder="1" applyAlignment="1" applyProtection="1">
      <alignment horizontal="center" vertical="center"/>
      <protection hidden="1" locked="0"/>
    </xf>
    <xf numFmtId="177" fontId="20" fillId="60" borderId="14" xfId="0" applyNumberFormat="1" applyFont="1" applyFill="1" applyBorder="1" applyAlignment="1" applyProtection="1">
      <alignment horizontal="center" vertical="center"/>
      <protection hidden="1" locked="0"/>
    </xf>
    <xf numFmtId="177" fontId="20" fillId="56" borderId="52" xfId="0" applyNumberFormat="1" applyFont="1" applyFill="1" applyBorder="1" applyAlignment="1" applyProtection="1">
      <alignment horizontal="center" vertical="center"/>
      <protection hidden="1"/>
    </xf>
    <xf numFmtId="177" fontId="20" fillId="56" borderId="24" xfId="0" applyNumberFormat="1" applyFont="1" applyFill="1" applyBorder="1" applyAlignment="1" applyProtection="1">
      <alignment horizontal="center" vertical="center"/>
      <protection hidden="1"/>
    </xf>
    <xf numFmtId="0" fontId="8" fillId="0" borderId="80" xfId="0" applyFont="1" applyFill="1" applyBorder="1" applyAlignment="1" applyProtection="1">
      <alignment horizontal="center" vertical="center"/>
      <protection hidden="1"/>
    </xf>
    <xf numFmtId="0" fontId="20" fillId="56" borderId="41" xfId="0" applyFont="1" applyFill="1" applyBorder="1" applyAlignment="1" applyProtection="1">
      <alignment horizontal="center" vertical="center"/>
      <protection hidden="1" locked="0"/>
    </xf>
    <xf numFmtId="0" fontId="20" fillId="56" borderId="14" xfId="0" applyFont="1" applyFill="1" applyBorder="1" applyAlignment="1" applyProtection="1">
      <alignment horizontal="center" vertical="center"/>
      <protection hidden="1" locked="0"/>
    </xf>
    <xf numFmtId="0" fontId="20" fillId="60" borderId="41" xfId="0" applyNumberFormat="1" applyFont="1" applyFill="1" applyBorder="1" applyAlignment="1" applyProtection="1">
      <alignment horizontal="center" vertical="center"/>
      <protection hidden="1" locked="0"/>
    </xf>
    <xf numFmtId="0" fontId="20" fillId="60" borderId="14" xfId="0" applyNumberFormat="1" applyFont="1" applyFill="1" applyBorder="1" applyAlignment="1" applyProtection="1">
      <alignment horizontal="center" vertical="center"/>
      <protection hidden="1" locked="0"/>
    </xf>
    <xf numFmtId="177" fontId="16" fillId="0" borderId="0" xfId="0" applyNumberFormat="1" applyFont="1" applyFill="1" applyAlignment="1" applyProtection="1">
      <alignment horizontal="center" vertical="center"/>
      <protection hidden="1"/>
    </xf>
    <xf numFmtId="0" fontId="20" fillId="60" borderId="52" xfId="0" applyNumberFormat="1" applyFont="1" applyFill="1" applyBorder="1" applyAlignment="1" applyProtection="1">
      <alignment horizontal="center" vertical="center"/>
      <protection hidden="1"/>
    </xf>
    <xf numFmtId="0" fontId="20" fillId="60" borderId="24" xfId="0" applyNumberFormat="1" applyFont="1" applyFill="1" applyBorder="1" applyAlignment="1" applyProtection="1">
      <alignment horizontal="center" vertical="center"/>
      <protection hidden="1"/>
    </xf>
    <xf numFmtId="177" fontId="35" fillId="46" borderId="76" xfId="0" applyNumberFormat="1" applyFont="1" applyFill="1" applyBorder="1" applyAlignment="1" applyProtection="1">
      <alignment horizontal="center" vertical="center"/>
      <protection hidden="1"/>
    </xf>
    <xf numFmtId="177" fontId="35" fillId="46" borderId="77" xfId="0" applyNumberFormat="1" applyFont="1" applyFill="1" applyBorder="1" applyAlignment="1" applyProtection="1">
      <alignment horizontal="center" vertical="center"/>
      <protection hidden="1"/>
    </xf>
    <xf numFmtId="177" fontId="35" fillId="47" borderId="76" xfId="0" applyNumberFormat="1" applyFont="1" applyFill="1" applyBorder="1" applyAlignment="1" applyProtection="1">
      <alignment horizontal="center" vertical="center"/>
      <protection hidden="1"/>
    </xf>
    <xf numFmtId="177" fontId="35" fillId="47" borderId="77" xfId="0" applyNumberFormat="1" applyFont="1" applyFill="1" applyBorder="1" applyAlignment="1" applyProtection="1">
      <alignment horizontal="center" vertical="center"/>
      <protection hidden="1"/>
    </xf>
    <xf numFmtId="0" fontId="14" fillId="0" borderId="63" xfId="0" applyFont="1" applyBorder="1" applyAlignment="1" applyProtection="1" quotePrefix="1">
      <alignment horizontal="center" vertical="center"/>
      <protection hidden="1"/>
    </xf>
    <xf numFmtId="0" fontId="13" fillId="0" borderId="34" xfId="0" applyFont="1" applyBorder="1" applyAlignment="1" applyProtection="1">
      <alignment horizontal="center" vertical="center"/>
      <protection hidden="1"/>
    </xf>
    <xf numFmtId="0" fontId="13" fillId="0" borderId="81" xfId="0" applyFont="1" applyBorder="1" applyAlignment="1" applyProtection="1">
      <alignment horizontal="center" vertical="center"/>
      <protection hidden="1"/>
    </xf>
    <xf numFmtId="0" fontId="32" fillId="0" borderId="29" xfId="0" applyFont="1" applyFill="1" applyBorder="1" applyAlignment="1" applyProtection="1">
      <alignment horizontal="center" vertical="center"/>
      <protection hidden="1"/>
    </xf>
    <xf numFmtId="0" fontId="32" fillId="0" borderId="82" xfId="0" applyFont="1" applyFill="1" applyBorder="1" applyAlignment="1" applyProtection="1">
      <alignment horizontal="center" vertical="center"/>
      <protection hidden="1"/>
    </xf>
    <xf numFmtId="0" fontId="14" fillId="0" borderId="63" xfId="0" applyFont="1" applyFill="1" applyBorder="1" applyAlignment="1" applyProtection="1">
      <alignment horizontal="center" vertical="center"/>
      <protection hidden="1"/>
    </xf>
    <xf numFmtId="177" fontId="32" fillId="0" borderId="10" xfId="0" applyNumberFormat="1" applyFont="1" applyFill="1" applyBorder="1" applyAlignment="1" applyProtection="1">
      <alignment horizontal="center" vertical="center"/>
      <protection hidden="1"/>
    </xf>
    <xf numFmtId="177" fontId="32" fillId="0" borderId="12" xfId="0" applyNumberFormat="1" applyFont="1" applyFill="1" applyBorder="1" applyAlignment="1" applyProtection="1">
      <alignment horizontal="center" vertical="center"/>
      <protection hidden="1"/>
    </xf>
    <xf numFmtId="0" fontId="16" fillId="0" borderId="63" xfId="0" applyFont="1" applyFill="1" applyBorder="1" applyAlignment="1" applyProtection="1">
      <alignment horizontal="center" vertical="center"/>
      <protection hidden="1"/>
    </xf>
    <xf numFmtId="0" fontId="18" fillId="0" borderId="32" xfId="0" applyFont="1" applyFill="1" applyBorder="1" applyAlignment="1" applyProtection="1">
      <alignment horizontal="center" vertical="center"/>
      <protection hidden="1"/>
    </xf>
    <xf numFmtId="0" fontId="18" fillId="0" borderId="83" xfId="0" applyFont="1" applyFill="1" applyBorder="1" applyAlignment="1" applyProtection="1">
      <alignment horizontal="center" vertical="center"/>
      <protection hidden="1"/>
    </xf>
    <xf numFmtId="0" fontId="32" fillId="0" borderId="26" xfId="0" applyFont="1" applyFill="1" applyBorder="1" applyAlignment="1" applyProtection="1">
      <alignment horizontal="center" vertical="center"/>
      <protection hidden="1"/>
    </xf>
    <xf numFmtId="0" fontId="32" fillId="0" borderId="84" xfId="0" applyFont="1" applyFill="1" applyBorder="1" applyAlignment="1" applyProtection="1">
      <alignment horizontal="center" vertical="center"/>
      <protection hidden="1"/>
    </xf>
    <xf numFmtId="0" fontId="13" fillId="0" borderId="32" xfId="0" applyFont="1" applyBorder="1" applyAlignment="1" applyProtection="1">
      <alignment horizontal="center" vertical="center"/>
      <protection hidden="1"/>
    </xf>
    <xf numFmtId="0" fontId="13" fillId="0" borderId="83" xfId="0" applyFont="1" applyBorder="1" applyAlignment="1" applyProtection="1">
      <alignment horizontal="center" vertical="center"/>
      <protection hidden="1"/>
    </xf>
    <xf numFmtId="0" fontId="15" fillId="56" borderId="41" xfId="0" applyFont="1" applyFill="1" applyBorder="1" applyAlignment="1" applyProtection="1">
      <alignment horizontal="center" vertical="center"/>
      <protection hidden="1" locked="0"/>
    </xf>
    <xf numFmtId="0" fontId="15" fillId="56" borderId="14" xfId="0" applyFont="1" applyFill="1" applyBorder="1" applyAlignment="1" applyProtection="1">
      <alignment horizontal="center" vertical="center"/>
      <protection hidden="1" locked="0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0" fontId="13" fillId="0" borderId="31" xfId="0" applyFont="1" applyFill="1" applyBorder="1" applyAlignment="1" applyProtection="1">
      <alignment horizontal="center"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5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 applyProtection="1">
      <alignment horizontal="center" vertical="center" textRotation="255" shrinkToFit="1"/>
      <protection hidden="1"/>
    </xf>
    <xf numFmtId="177" fontId="63" fillId="0" borderId="0" xfId="0" applyNumberFormat="1" applyFont="1" applyFill="1" applyBorder="1" applyAlignment="1" applyProtection="1">
      <alignment horizontal="center" vertical="center"/>
      <protection hidden="1"/>
    </xf>
    <xf numFmtId="177" fontId="62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ont>
        <color indexed="9"/>
      </font>
    </dxf>
    <dxf>
      <font>
        <color indexed="13"/>
      </font>
    </dxf>
    <dxf>
      <font>
        <color indexed="41"/>
      </font>
    </dxf>
    <dxf>
      <font>
        <color indexed="26"/>
      </font>
    </dxf>
    <dxf>
      <font>
        <color indexed="27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3"/>
      </font>
    </dxf>
    <dxf>
      <font>
        <color indexed="41"/>
      </font>
    </dxf>
    <dxf>
      <font>
        <color indexed="41"/>
      </font>
    </dxf>
    <dxf>
      <font>
        <color indexed="43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3"/>
      </font>
    </dxf>
    <dxf>
      <font>
        <color indexed="41"/>
      </font>
    </dxf>
    <dxf>
      <font>
        <color indexed="9"/>
      </font>
    </dxf>
    <dxf>
      <font>
        <color indexed="43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3366FF"/>
      </font>
      <border/>
    </dxf>
    <dxf>
      <font>
        <color rgb="FFFFFF99"/>
      </font>
      <border/>
    </dxf>
    <dxf>
      <font>
        <color rgb="FFFFFFFF"/>
      </font>
      <border/>
    </dxf>
    <dxf>
      <font>
        <color rgb="FFCCFFFF"/>
      </font>
      <border/>
    </dxf>
    <dxf>
      <font>
        <color rgb="FFFFFF00"/>
      </font>
      <border/>
    </dxf>
    <dxf>
      <font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22</xdr:row>
      <xdr:rowOff>209550</xdr:rowOff>
    </xdr:from>
    <xdr:to>
      <xdr:col>13</xdr:col>
      <xdr:colOff>142875</xdr:colOff>
      <xdr:row>27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71625" y="8401050"/>
          <a:ext cx="6619875" cy="1847850"/>
        </a:xfrm>
        <a:prstGeom prst="rect">
          <a:avLst/>
        </a:prstGeom>
        <a:solidFill>
          <a:srgbClr val="FFFF99"/>
        </a:solidFill>
        <a:ln w="38100" cmpd="dbl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－－－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初めて、この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「分数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勉強」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を利用する場合には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－－－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このエクセルには「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最小公倍数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」関数、「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最大公約数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」関数を利用しているため、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別紙ワードで作成した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「分数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テスト」「分数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勉強」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を始めて使用する場合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］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説明書をよく読んで下さい。</a:t>
          </a:r>
        </a:p>
      </xdr:txBody>
    </xdr:sp>
    <xdr:clientData/>
  </xdr:twoCellAnchor>
  <xdr:twoCellAnchor>
    <xdr:from>
      <xdr:col>4</xdr:col>
      <xdr:colOff>123825</xdr:colOff>
      <xdr:row>27</xdr:row>
      <xdr:rowOff>352425</xdr:rowOff>
    </xdr:from>
    <xdr:to>
      <xdr:col>11</xdr:col>
      <xdr:colOff>676275</xdr:colOff>
      <xdr:row>33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505075" y="10448925"/>
          <a:ext cx="4829175" cy="2114550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全画面を表示して利用すると使いやすいです。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１．メニュー「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全画面表示を元に戻す方法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１．メニュー「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→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U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２．画面の何もない場所で右クリック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→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全画面表示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を閉じる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」をクリックする。</a:t>
          </a:r>
        </a:p>
      </xdr:txBody>
    </xdr:sp>
    <xdr:clientData/>
  </xdr:twoCellAnchor>
  <xdr:twoCellAnchor>
    <xdr:from>
      <xdr:col>15</xdr:col>
      <xdr:colOff>47625</xdr:colOff>
      <xdr:row>0</xdr:row>
      <xdr:rowOff>142875</xdr:rowOff>
    </xdr:from>
    <xdr:to>
      <xdr:col>16</xdr:col>
      <xdr:colOff>19050</xdr:colOff>
      <xdr:row>1</xdr:row>
      <xdr:rowOff>285750</xdr:rowOff>
    </xdr:to>
    <xdr:pic>
      <xdr:nvPicPr>
        <xdr:cNvPr id="3" name="Picture 3" descr="作成者060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92030">
          <a:off x="9486900" y="142875"/>
          <a:ext cx="7715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16</xdr:row>
      <xdr:rowOff>180975</xdr:rowOff>
    </xdr:from>
    <xdr:to>
      <xdr:col>13</xdr:col>
      <xdr:colOff>657225</xdr:colOff>
      <xdr:row>21</xdr:row>
      <xdr:rowOff>352425</xdr:rowOff>
    </xdr:to>
    <xdr:grpSp>
      <xdr:nvGrpSpPr>
        <xdr:cNvPr id="4" name="Group 9"/>
        <xdr:cNvGrpSpPr>
          <a:grpSpLocks/>
        </xdr:cNvGrpSpPr>
      </xdr:nvGrpSpPr>
      <xdr:grpSpPr>
        <a:xfrm>
          <a:off x="1257300" y="6219825"/>
          <a:ext cx="7448550" cy="1943100"/>
          <a:chOff x="103" y="490"/>
          <a:chExt cx="818" cy="204"/>
        </a:xfrm>
        <a:solidFill>
          <a:srgbClr val="FFFFFF"/>
        </a:solidFill>
      </xdr:grpSpPr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03" y="571"/>
            <a:ext cx="818" cy="123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6" name="Text Box 5"/>
          <xdr:cNvSpPr txBox="1">
            <a:spLocks noChangeArrowheads="1"/>
          </xdr:cNvSpPr>
        </xdr:nvSpPr>
        <xdr:spPr>
          <a:xfrm>
            <a:off x="434" y="490"/>
            <a:ext cx="158" cy="54"/>
          </a:xfrm>
          <a:prstGeom prst="rect">
            <a:avLst/>
          </a:prstGeom>
          <a:solidFill>
            <a:srgbClr val="FFFF99"/>
          </a:solidFill>
          <a:ln w="2857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45720" tIns="32004" rIns="45720" bIns="32004" anchor="ctr"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警告文</a:t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513" y="545"/>
            <a:ext cx="0" cy="42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</xdr:col>
      <xdr:colOff>76200</xdr:colOff>
      <xdr:row>33</xdr:row>
      <xdr:rowOff>276225</xdr:rowOff>
    </xdr:from>
    <xdr:to>
      <xdr:col>12</xdr:col>
      <xdr:colOff>676275</xdr:colOff>
      <xdr:row>36</xdr:row>
      <xdr:rowOff>342900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1762125" y="12658725"/>
          <a:ext cx="6267450" cy="1209675"/>
        </a:xfrm>
        <a:prstGeom prst="rect">
          <a:avLst/>
        </a:prstGeom>
        <a:solidFill>
          <a:srgbClr val="FFFF99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考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セルの中に分数の入力方法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1/2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スペース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1/2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と入力すると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 1/2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で表示されます。（データとしては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21</xdr:row>
      <xdr:rowOff>85725</xdr:rowOff>
    </xdr:from>
    <xdr:to>
      <xdr:col>9</xdr:col>
      <xdr:colOff>142875</xdr:colOff>
      <xdr:row>22</xdr:row>
      <xdr:rowOff>104775</xdr:rowOff>
    </xdr:to>
    <xdr:grpSp>
      <xdr:nvGrpSpPr>
        <xdr:cNvPr id="1" name="Group 79"/>
        <xdr:cNvGrpSpPr>
          <a:grpSpLocks/>
        </xdr:cNvGrpSpPr>
      </xdr:nvGrpSpPr>
      <xdr:grpSpPr>
        <a:xfrm>
          <a:off x="419100" y="11487150"/>
          <a:ext cx="3228975" cy="590550"/>
          <a:chOff x="44" y="1241"/>
          <a:chExt cx="339" cy="62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16" y="1263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76" y="1257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4" y="1241"/>
            <a:ext cx="339" cy="37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</xdr:grpSp>
    <xdr:clientData/>
  </xdr:twoCellAnchor>
  <xdr:twoCellAnchor>
    <xdr:from>
      <xdr:col>2</xdr:col>
      <xdr:colOff>9525</xdr:colOff>
      <xdr:row>9</xdr:row>
      <xdr:rowOff>38100</xdr:rowOff>
    </xdr:from>
    <xdr:to>
      <xdr:col>8</xdr:col>
      <xdr:colOff>257175</xdr:colOff>
      <xdr:row>10</xdr:row>
      <xdr:rowOff>104775</xdr:rowOff>
    </xdr:to>
    <xdr:grpSp>
      <xdr:nvGrpSpPr>
        <xdr:cNvPr id="5" name="Group 57"/>
        <xdr:cNvGrpSpPr>
          <a:grpSpLocks/>
        </xdr:cNvGrpSpPr>
      </xdr:nvGrpSpPr>
      <xdr:grpSpPr>
        <a:xfrm>
          <a:off x="495300" y="5181600"/>
          <a:ext cx="2981325" cy="638175"/>
          <a:chOff x="52" y="544"/>
          <a:chExt cx="313" cy="67"/>
        </a:xfrm>
        <a:solidFill>
          <a:srgbClr val="FFFFFF"/>
        </a:solidFill>
      </xdr:grpSpPr>
      <xdr:sp>
        <xdr:nvSpPr>
          <xdr:cNvPr id="6" name="Line 22"/>
          <xdr:cNvSpPr>
            <a:spLocks/>
          </xdr:cNvSpPr>
        </xdr:nvSpPr>
        <xdr:spPr>
          <a:xfrm>
            <a:off x="215" y="571"/>
            <a:ext cx="2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23"/>
          <xdr:cNvSpPr>
            <a:spLocks/>
          </xdr:cNvSpPr>
        </xdr:nvSpPr>
        <xdr:spPr>
          <a:xfrm>
            <a:off x="79" y="565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4"/>
          <xdr:cNvSpPr txBox="1">
            <a:spLocks noChangeArrowheads="1"/>
          </xdr:cNvSpPr>
        </xdr:nvSpPr>
        <xdr:spPr>
          <a:xfrm>
            <a:off x="52" y="544"/>
            <a:ext cx="313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</a:p>
        </xdr:txBody>
      </xdr:sp>
    </xdr:grpSp>
    <xdr:clientData/>
  </xdr:twoCellAnchor>
  <xdr:twoCellAnchor>
    <xdr:from>
      <xdr:col>1</xdr:col>
      <xdr:colOff>323850</xdr:colOff>
      <xdr:row>27</xdr:row>
      <xdr:rowOff>66675</xdr:rowOff>
    </xdr:from>
    <xdr:to>
      <xdr:col>9</xdr:col>
      <xdr:colOff>95250</xdr:colOff>
      <xdr:row>28</xdr:row>
      <xdr:rowOff>133350</xdr:rowOff>
    </xdr:to>
    <xdr:grpSp>
      <xdr:nvGrpSpPr>
        <xdr:cNvPr id="9" name="Group 78"/>
        <xdr:cNvGrpSpPr>
          <a:grpSpLocks/>
        </xdr:cNvGrpSpPr>
      </xdr:nvGrpSpPr>
      <xdr:grpSpPr>
        <a:xfrm>
          <a:off x="419100" y="14897100"/>
          <a:ext cx="3181350" cy="638175"/>
          <a:chOff x="44" y="1599"/>
          <a:chExt cx="334" cy="67"/>
        </a:xfrm>
        <a:solidFill>
          <a:srgbClr val="FFFFFF"/>
        </a:solidFill>
      </xdr:grpSpPr>
      <xdr:sp>
        <xdr:nvSpPr>
          <xdr:cNvPr id="10" name="Line 26"/>
          <xdr:cNvSpPr>
            <a:spLocks/>
          </xdr:cNvSpPr>
        </xdr:nvSpPr>
        <xdr:spPr>
          <a:xfrm>
            <a:off x="213" y="1619"/>
            <a:ext cx="1" cy="47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27"/>
          <xdr:cNvSpPr>
            <a:spLocks/>
          </xdr:cNvSpPr>
        </xdr:nvSpPr>
        <xdr:spPr>
          <a:xfrm>
            <a:off x="81" y="1614"/>
            <a:ext cx="0" cy="5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28"/>
          <xdr:cNvSpPr txBox="1">
            <a:spLocks noChangeArrowheads="1"/>
          </xdr:cNvSpPr>
        </xdr:nvSpPr>
        <xdr:spPr>
          <a:xfrm>
            <a:off x="44" y="1599"/>
            <a:ext cx="334" cy="36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  <a:r>
              <a:rPr lang="en-US" cap="none" sz="1400" b="0" i="0" u="none" baseline="0">
                <a:solidFill>
                  <a:srgbClr val="00008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28575</xdr:rowOff>
    </xdr:from>
    <xdr:to>
      <xdr:col>9</xdr:col>
      <xdr:colOff>28575</xdr:colOff>
      <xdr:row>4</xdr:row>
      <xdr:rowOff>133350</xdr:rowOff>
    </xdr:to>
    <xdr:grpSp>
      <xdr:nvGrpSpPr>
        <xdr:cNvPr id="13" name="Group 56"/>
        <xdr:cNvGrpSpPr>
          <a:grpSpLocks/>
        </xdr:cNvGrpSpPr>
      </xdr:nvGrpSpPr>
      <xdr:grpSpPr>
        <a:xfrm>
          <a:off x="485775" y="1743075"/>
          <a:ext cx="3048000" cy="676275"/>
          <a:chOff x="51" y="183"/>
          <a:chExt cx="320" cy="71"/>
        </a:xfrm>
        <a:solidFill>
          <a:srgbClr val="FFFFFF"/>
        </a:solidFill>
      </xdr:grpSpPr>
      <xdr:sp>
        <xdr:nvSpPr>
          <xdr:cNvPr id="14" name="Line 30"/>
          <xdr:cNvSpPr>
            <a:spLocks/>
          </xdr:cNvSpPr>
        </xdr:nvSpPr>
        <xdr:spPr>
          <a:xfrm>
            <a:off x="212" y="210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31"/>
          <xdr:cNvSpPr>
            <a:spLocks/>
          </xdr:cNvSpPr>
        </xdr:nvSpPr>
        <xdr:spPr>
          <a:xfrm>
            <a:off x="79" y="205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32"/>
          <xdr:cNvSpPr txBox="1">
            <a:spLocks noChangeArrowheads="1"/>
          </xdr:cNvSpPr>
        </xdr:nvSpPr>
        <xdr:spPr>
          <a:xfrm>
            <a:off x="51" y="183"/>
            <a:ext cx="320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</a:p>
        </xdr:txBody>
      </xdr:sp>
    </xdr:grpSp>
    <xdr:clientData/>
  </xdr:twoCellAnchor>
  <xdr:twoCellAnchor>
    <xdr:from>
      <xdr:col>1</xdr:col>
      <xdr:colOff>323850</xdr:colOff>
      <xdr:row>39</xdr:row>
      <xdr:rowOff>85725</xdr:rowOff>
    </xdr:from>
    <xdr:to>
      <xdr:col>9</xdr:col>
      <xdr:colOff>123825</xdr:colOff>
      <xdr:row>40</xdr:row>
      <xdr:rowOff>142875</xdr:rowOff>
    </xdr:to>
    <xdr:grpSp>
      <xdr:nvGrpSpPr>
        <xdr:cNvPr id="17" name="Group 60"/>
        <xdr:cNvGrpSpPr>
          <a:grpSpLocks/>
        </xdr:cNvGrpSpPr>
      </xdr:nvGrpSpPr>
      <xdr:grpSpPr>
        <a:xfrm>
          <a:off x="419100" y="21164550"/>
          <a:ext cx="3209925" cy="628650"/>
          <a:chOff x="44" y="2293"/>
          <a:chExt cx="337" cy="66"/>
        </a:xfrm>
        <a:solidFill>
          <a:srgbClr val="FFFFFF"/>
        </a:solidFill>
      </xdr:grpSpPr>
      <xdr:sp>
        <xdr:nvSpPr>
          <xdr:cNvPr id="18" name="Line 7"/>
          <xdr:cNvSpPr>
            <a:spLocks/>
          </xdr:cNvSpPr>
        </xdr:nvSpPr>
        <xdr:spPr>
          <a:xfrm>
            <a:off x="82" y="2315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Text Box 8"/>
          <xdr:cNvSpPr txBox="1">
            <a:spLocks noChangeArrowheads="1"/>
          </xdr:cNvSpPr>
        </xdr:nvSpPr>
        <xdr:spPr>
          <a:xfrm>
            <a:off x="44" y="2293"/>
            <a:ext cx="337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</a:p>
        </xdr:txBody>
      </xdr:sp>
      <xdr:sp>
        <xdr:nvSpPr>
          <xdr:cNvPr id="20" name="Line 36"/>
          <xdr:cNvSpPr>
            <a:spLocks/>
          </xdr:cNvSpPr>
        </xdr:nvSpPr>
        <xdr:spPr>
          <a:xfrm>
            <a:off x="215" y="2315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314325</xdr:colOff>
      <xdr:row>45</xdr:row>
      <xdr:rowOff>66675</xdr:rowOff>
    </xdr:from>
    <xdr:to>
      <xdr:col>9</xdr:col>
      <xdr:colOff>38100</xdr:colOff>
      <xdr:row>46</xdr:row>
      <xdr:rowOff>123825</xdr:rowOff>
    </xdr:to>
    <xdr:grpSp>
      <xdr:nvGrpSpPr>
        <xdr:cNvPr id="21" name="Group 61"/>
        <xdr:cNvGrpSpPr>
          <a:grpSpLocks/>
        </xdr:cNvGrpSpPr>
      </xdr:nvGrpSpPr>
      <xdr:grpSpPr>
        <a:xfrm>
          <a:off x="409575" y="24574500"/>
          <a:ext cx="3133725" cy="628650"/>
          <a:chOff x="43" y="2651"/>
          <a:chExt cx="329" cy="66"/>
        </a:xfrm>
        <a:solidFill>
          <a:srgbClr val="FFFFFF"/>
        </a:solidFill>
      </xdr:grpSpPr>
      <xdr:sp>
        <xdr:nvSpPr>
          <xdr:cNvPr id="22" name="Line 19"/>
          <xdr:cNvSpPr>
            <a:spLocks/>
          </xdr:cNvSpPr>
        </xdr:nvSpPr>
        <xdr:spPr>
          <a:xfrm>
            <a:off x="81" y="2675"/>
            <a:ext cx="1" cy="42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53"/>
          <xdr:cNvSpPr>
            <a:spLocks/>
          </xdr:cNvSpPr>
        </xdr:nvSpPr>
        <xdr:spPr>
          <a:xfrm>
            <a:off x="213" y="2672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 Box 20"/>
          <xdr:cNvSpPr txBox="1">
            <a:spLocks noChangeArrowheads="1"/>
          </xdr:cNvSpPr>
        </xdr:nvSpPr>
        <xdr:spPr>
          <a:xfrm>
            <a:off x="43" y="2651"/>
            <a:ext cx="329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</a:p>
        </xdr:txBody>
      </xdr:sp>
    </xdr:grpSp>
    <xdr:clientData/>
  </xdr:twoCellAnchor>
  <xdr:twoCellAnchor>
    <xdr:from>
      <xdr:col>1</xdr:col>
      <xdr:colOff>314325</xdr:colOff>
      <xdr:row>66</xdr:row>
      <xdr:rowOff>66675</xdr:rowOff>
    </xdr:from>
    <xdr:to>
      <xdr:col>8</xdr:col>
      <xdr:colOff>266700</xdr:colOff>
      <xdr:row>67</xdr:row>
      <xdr:rowOff>114300</xdr:rowOff>
    </xdr:to>
    <xdr:grpSp>
      <xdr:nvGrpSpPr>
        <xdr:cNvPr id="25" name="Group 63"/>
        <xdr:cNvGrpSpPr>
          <a:grpSpLocks/>
        </xdr:cNvGrpSpPr>
      </xdr:nvGrpSpPr>
      <xdr:grpSpPr>
        <a:xfrm>
          <a:off x="409575" y="34128075"/>
          <a:ext cx="3076575" cy="619125"/>
          <a:chOff x="43" y="3638"/>
          <a:chExt cx="323" cy="65"/>
        </a:xfrm>
        <a:solidFill>
          <a:srgbClr val="FFFFFF"/>
        </a:solidFill>
      </xdr:grpSpPr>
      <xdr:sp>
        <xdr:nvSpPr>
          <xdr:cNvPr id="26" name="Line 44"/>
          <xdr:cNvSpPr>
            <a:spLocks/>
          </xdr:cNvSpPr>
        </xdr:nvSpPr>
        <xdr:spPr>
          <a:xfrm>
            <a:off x="212" y="3659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2"/>
          <xdr:cNvSpPr>
            <a:spLocks/>
          </xdr:cNvSpPr>
        </xdr:nvSpPr>
        <xdr:spPr>
          <a:xfrm>
            <a:off x="78" y="3659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 Box 12"/>
          <xdr:cNvSpPr txBox="1">
            <a:spLocks noChangeArrowheads="1"/>
          </xdr:cNvSpPr>
        </xdr:nvSpPr>
        <xdr:spPr>
          <a:xfrm>
            <a:off x="43" y="3638"/>
            <a:ext cx="323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</a:p>
        </xdr:txBody>
      </xdr:sp>
    </xdr:grpSp>
    <xdr:clientData/>
  </xdr:twoCellAnchor>
  <xdr:twoCellAnchor>
    <xdr:from>
      <xdr:col>1</xdr:col>
      <xdr:colOff>323850</xdr:colOff>
      <xdr:row>72</xdr:row>
      <xdr:rowOff>66675</xdr:rowOff>
    </xdr:from>
    <xdr:to>
      <xdr:col>8</xdr:col>
      <xdr:colOff>238125</xdr:colOff>
      <xdr:row>73</xdr:row>
      <xdr:rowOff>142875</xdr:rowOff>
    </xdr:to>
    <xdr:grpSp>
      <xdr:nvGrpSpPr>
        <xdr:cNvPr id="29" name="Group 67"/>
        <xdr:cNvGrpSpPr>
          <a:grpSpLocks/>
        </xdr:cNvGrpSpPr>
      </xdr:nvGrpSpPr>
      <xdr:grpSpPr>
        <a:xfrm>
          <a:off x="419100" y="37557075"/>
          <a:ext cx="3038475" cy="647700"/>
          <a:chOff x="44" y="3998"/>
          <a:chExt cx="319" cy="68"/>
        </a:xfrm>
        <a:solidFill>
          <a:srgbClr val="FFFFFF"/>
        </a:solidFill>
      </xdr:grpSpPr>
      <xdr:sp>
        <xdr:nvSpPr>
          <xdr:cNvPr id="30" name="Line 15"/>
          <xdr:cNvSpPr>
            <a:spLocks/>
          </xdr:cNvSpPr>
        </xdr:nvSpPr>
        <xdr:spPr>
          <a:xfrm>
            <a:off x="79" y="4022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5"/>
          <xdr:cNvSpPr>
            <a:spLocks/>
          </xdr:cNvSpPr>
        </xdr:nvSpPr>
        <xdr:spPr>
          <a:xfrm>
            <a:off x="215" y="4022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Text Box 16"/>
          <xdr:cNvSpPr txBox="1">
            <a:spLocks noChangeArrowheads="1"/>
          </xdr:cNvSpPr>
        </xdr:nvSpPr>
        <xdr:spPr>
          <a:xfrm>
            <a:off x="44" y="3998"/>
            <a:ext cx="319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</a:p>
        </xdr:txBody>
      </xdr:sp>
    </xdr:grpSp>
    <xdr:clientData/>
  </xdr:twoCellAnchor>
  <xdr:twoCellAnchor>
    <xdr:from>
      <xdr:col>10</xdr:col>
      <xdr:colOff>171450</xdr:colOff>
      <xdr:row>0</xdr:row>
      <xdr:rowOff>28575</xdr:rowOff>
    </xdr:from>
    <xdr:to>
      <xdr:col>22</xdr:col>
      <xdr:colOff>228600</xdr:colOff>
      <xdr:row>0</xdr:row>
      <xdr:rowOff>342900</xdr:rowOff>
    </xdr:to>
    <xdr:sp>
      <xdr:nvSpPr>
        <xdr:cNvPr id="33" name="Text Box 70"/>
        <xdr:cNvSpPr txBox="1">
          <a:spLocks noChangeArrowheads="1"/>
        </xdr:cNvSpPr>
      </xdr:nvSpPr>
      <xdr:spPr>
        <a:xfrm>
          <a:off x="4276725" y="28575"/>
          <a:ext cx="5295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ＭＳ Ｐゴシック"/>
              <a:ea typeface="ＭＳ Ｐゴシック"/>
              <a:cs typeface="ＭＳ Ｐゴシック"/>
            </a:rPr>
            <a:t>画面の下のほうに、分数の引き算、分数の掛け算、分数の割り算も有ります。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66675</xdr:rowOff>
    </xdr:from>
    <xdr:to>
      <xdr:col>22</xdr:col>
      <xdr:colOff>495300</xdr:colOff>
      <xdr:row>2</xdr:row>
      <xdr:rowOff>371475</xdr:rowOff>
    </xdr:to>
    <xdr:grpSp>
      <xdr:nvGrpSpPr>
        <xdr:cNvPr id="1" name="Group 4"/>
        <xdr:cNvGrpSpPr>
          <a:grpSpLocks/>
        </xdr:cNvGrpSpPr>
      </xdr:nvGrpSpPr>
      <xdr:grpSpPr>
        <a:xfrm>
          <a:off x="1524000" y="66675"/>
          <a:ext cx="10591800" cy="1352550"/>
          <a:chOff x="160" y="7"/>
          <a:chExt cx="1112" cy="14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60" y="7"/>
            <a:ext cx="1112" cy="142"/>
          </a:xfrm>
          <a:prstGeom prst="rect">
            <a:avLst/>
          </a:prstGeom>
          <a:solidFill>
            <a:srgbClr val="FFFFFF"/>
          </a:solidFill>
          <a:ln w="38100" cmpd="dbl">
            <a:solidFill>
              <a:srgbClr val="FF00FF"/>
            </a:solidFill>
            <a:headEnd type="none"/>
            <a:tailEnd type="none"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6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22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各</a:t>
            </a:r>
            <a:r>
              <a:rPr lang="en-US" cap="none" sz="24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色の付いたセルに、数字を入力して、分数の解き方を</a:t>
            </a:r>
            <a:r>
              <a:rPr lang="en-US" cap="none" sz="24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24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説明します。</a:t>
            </a:r>
            <a:r>
              <a:rPr lang="en-US" cap="none" sz="24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色の付いたセルの数字は消したり、入力したり出来ます</a:t>
            </a:r>
            <a:r>
              <a:rPr lang="en-US" cap="none" sz="1800" b="1" i="0" u="non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22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69" y="122"/>
            <a:ext cx="1094" cy="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0"/>
          <a:p>
            <a:pPr algn="ctr">
              <a:defRPr/>
            </a:pPr>
            <a:r>
              <a:rPr lang="en-US" cap="none" sz="1200" b="0" i="0" u="none" baseline="0">
                <a:solidFill>
                  <a:srgbClr val="3366FF"/>
                </a:solidFill>
                <a:latin typeface="ＭＳ Ｐゴシック"/>
                <a:ea typeface="ＭＳ Ｐゴシック"/>
                <a:cs typeface="ＭＳ Ｐゴシック"/>
              </a:rPr>
              <a:t>画面の下のほうに、分数の引き算、分数の掛け算、分数の割り算も有ります。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21</xdr:row>
      <xdr:rowOff>47625</xdr:rowOff>
    </xdr:from>
    <xdr:to>
      <xdr:col>13</xdr:col>
      <xdr:colOff>66675</xdr:colOff>
      <xdr:row>22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485775" y="11782425"/>
          <a:ext cx="4752975" cy="552450"/>
          <a:chOff x="51" y="1237"/>
          <a:chExt cx="499" cy="58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203" y="1255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89" y="1250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51" y="1237"/>
            <a:ext cx="499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  <a:r>
              <a:rPr lang="en-US" cap="none" sz="1400" b="0" i="0" u="none" baseline="0">
                <a:solidFill>
                  <a:srgbClr val="3366FF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400" b="0" i="0" u="none" baseline="0">
                <a:solidFill>
                  <a:srgbClr val="FFFF00"/>
                </a:solidFill>
                <a:latin typeface="ＭＳ Ｐゴシック"/>
                <a:ea typeface="ＭＳ Ｐゴシック"/>
                <a:cs typeface="ＭＳ Ｐゴシック"/>
              </a:rPr>
              <a:t>前の数字を大きくする</a:t>
            </a:r>
            <a:r>
              <a:rPr lang="en-US" cap="none" sz="1400" b="0" i="0" u="none" baseline="0">
                <a:solidFill>
                  <a:srgbClr val="3366FF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</xdr:grpSp>
    <xdr:clientData/>
  </xdr:twoCellAnchor>
  <xdr:twoCellAnchor>
    <xdr:from>
      <xdr:col>2</xdr:col>
      <xdr:colOff>0</xdr:colOff>
      <xdr:row>39</xdr:row>
      <xdr:rowOff>9525</xdr:rowOff>
    </xdr:from>
    <xdr:to>
      <xdr:col>9</xdr:col>
      <xdr:colOff>0</xdr:colOff>
      <xdr:row>40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485775" y="21764625"/>
          <a:ext cx="3133725" cy="571500"/>
          <a:chOff x="47" y="1565"/>
          <a:chExt cx="291" cy="60"/>
        </a:xfrm>
        <a:solidFill>
          <a:srgbClr val="FFFFFF"/>
        </a:solidFill>
      </xdr:grpSpPr>
      <xdr:sp>
        <xdr:nvSpPr>
          <xdr:cNvPr id="6" name="Line 6"/>
          <xdr:cNvSpPr>
            <a:spLocks/>
          </xdr:cNvSpPr>
        </xdr:nvSpPr>
        <xdr:spPr>
          <a:xfrm>
            <a:off x="170" y="1585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75" y="1581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47" y="1565"/>
            <a:ext cx="291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</a:p>
        </xdr:txBody>
      </xdr:sp>
    </xdr:grpSp>
    <xdr:clientData/>
  </xdr:twoCellAnchor>
  <xdr:twoCellAnchor>
    <xdr:from>
      <xdr:col>1</xdr:col>
      <xdr:colOff>381000</xdr:colOff>
      <xdr:row>63</xdr:row>
      <xdr:rowOff>28575</xdr:rowOff>
    </xdr:from>
    <xdr:to>
      <xdr:col>8</xdr:col>
      <xdr:colOff>552450</xdr:colOff>
      <xdr:row>64</xdr:row>
      <xdr:rowOff>9525</xdr:rowOff>
    </xdr:to>
    <xdr:grpSp>
      <xdr:nvGrpSpPr>
        <xdr:cNvPr id="9" name="Group 9"/>
        <xdr:cNvGrpSpPr>
          <a:grpSpLocks/>
        </xdr:cNvGrpSpPr>
      </xdr:nvGrpSpPr>
      <xdr:grpSpPr>
        <a:xfrm>
          <a:off x="476250" y="34613850"/>
          <a:ext cx="3114675" cy="552450"/>
          <a:chOff x="48" y="2375"/>
          <a:chExt cx="289" cy="58"/>
        </a:xfrm>
        <a:solidFill>
          <a:srgbClr val="FFFFFF"/>
        </a:solidFill>
      </xdr:grpSpPr>
      <xdr:sp>
        <xdr:nvSpPr>
          <xdr:cNvPr id="10" name="Line 10"/>
          <xdr:cNvSpPr>
            <a:spLocks/>
          </xdr:cNvSpPr>
        </xdr:nvSpPr>
        <xdr:spPr>
          <a:xfrm>
            <a:off x="172" y="2393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79" y="2389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8" y="2375"/>
            <a:ext cx="289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</a:p>
        </xdr:txBody>
      </xdr:sp>
    </xdr:grpSp>
    <xdr:clientData/>
  </xdr:twoCellAnchor>
  <xdr:twoCellAnchor>
    <xdr:from>
      <xdr:col>2</xdr:col>
      <xdr:colOff>9525</xdr:colOff>
      <xdr:row>69</xdr:row>
      <xdr:rowOff>0</xdr:rowOff>
    </xdr:from>
    <xdr:to>
      <xdr:col>8</xdr:col>
      <xdr:colOff>571500</xdr:colOff>
      <xdr:row>69</xdr:row>
      <xdr:rowOff>552450</xdr:rowOff>
    </xdr:to>
    <xdr:grpSp>
      <xdr:nvGrpSpPr>
        <xdr:cNvPr id="13" name="Group 13"/>
        <xdr:cNvGrpSpPr>
          <a:grpSpLocks/>
        </xdr:cNvGrpSpPr>
      </xdr:nvGrpSpPr>
      <xdr:grpSpPr>
        <a:xfrm>
          <a:off x="495300" y="38014275"/>
          <a:ext cx="3114675" cy="552450"/>
          <a:chOff x="48" y="2674"/>
          <a:chExt cx="289" cy="58"/>
        </a:xfrm>
        <a:solidFill>
          <a:srgbClr val="FFFFFF"/>
        </a:solidFill>
      </xdr:grpSpPr>
      <xdr:sp>
        <xdr:nvSpPr>
          <xdr:cNvPr id="14" name="Line 14"/>
          <xdr:cNvSpPr>
            <a:spLocks/>
          </xdr:cNvSpPr>
        </xdr:nvSpPr>
        <xdr:spPr>
          <a:xfrm>
            <a:off x="170" y="2692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78" y="2687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8" y="2674"/>
            <a:ext cx="289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</a:p>
        </xdr:txBody>
      </xdr:sp>
    </xdr:grpSp>
    <xdr:clientData/>
  </xdr:twoCellAnchor>
  <xdr:twoCellAnchor>
    <xdr:from>
      <xdr:col>1</xdr:col>
      <xdr:colOff>381000</xdr:colOff>
      <xdr:row>45</xdr:row>
      <xdr:rowOff>28575</xdr:rowOff>
    </xdr:from>
    <xdr:to>
      <xdr:col>9</xdr:col>
      <xdr:colOff>28575</xdr:colOff>
      <xdr:row>46</xdr:row>
      <xdr:rowOff>9525</xdr:rowOff>
    </xdr:to>
    <xdr:grpSp>
      <xdr:nvGrpSpPr>
        <xdr:cNvPr id="17" name="Group 17"/>
        <xdr:cNvGrpSpPr>
          <a:grpSpLocks/>
        </xdr:cNvGrpSpPr>
      </xdr:nvGrpSpPr>
      <xdr:grpSpPr>
        <a:xfrm>
          <a:off x="476250" y="25212675"/>
          <a:ext cx="3171825" cy="552450"/>
          <a:chOff x="46" y="1867"/>
          <a:chExt cx="295" cy="58"/>
        </a:xfrm>
        <a:solidFill>
          <a:srgbClr val="FFFFFF"/>
        </a:solidFill>
      </xdr:grpSpPr>
      <xdr:sp>
        <xdr:nvSpPr>
          <xdr:cNvPr id="18" name="Line 18"/>
          <xdr:cNvSpPr>
            <a:spLocks/>
          </xdr:cNvSpPr>
        </xdr:nvSpPr>
        <xdr:spPr>
          <a:xfrm>
            <a:off x="171" y="1885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78" y="1880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6" y="1867"/>
            <a:ext cx="295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</a:p>
        </xdr:txBody>
      </xdr:sp>
    </xdr:grpSp>
    <xdr:clientData/>
  </xdr:twoCellAnchor>
  <xdr:twoCellAnchor>
    <xdr:from>
      <xdr:col>2</xdr:col>
      <xdr:colOff>0</xdr:colOff>
      <xdr:row>9</xdr:row>
      <xdr:rowOff>38100</xdr:rowOff>
    </xdr:from>
    <xdr:to>
      <xdr:col>8</xdr:col>
      <xdr:colOff>571500</xdr:colOff>
      <xdr:row>10</xdr:row>
      <xdr:rowOff>57150</xdr:rowOff>
    </xdr:to>
    <xdr:grpSp>
      <xdr:nvGrpSpPr>
        <xdr:cNvPr id="21" name="Group 21"/>
        <xdr:cNvGrpSpPr>
          <a:grpSpLocks/>
        </xdr:cNvGrpSpPr>
      </xdr:nvGrpSpPr>
      <xdr:grpSpPr>
        <a:xfrm>
          <a:off x="485775" y="5181600"/>
          <a:ext cx="3124200" cy="590550"/>
          <a:chOff x="47" y="361"/>
          <a:chExt cx="290" cy="62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170" y="381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76" y="379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47" y="361"/>
            <a:ext cx="290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</a:p>
        </xdr:txBody>
      </xdr:sp>
    </xdr:grpSp>
    <xdr:clientData/>
  </xdr:twoCellAnchor>
  <xdr:twoCellAnchor>
    <xdr:from>
      <xdr:col>2</xdr:col>
      <xdr:colOff>9525</xdr:colOff>
      <xdr:row>27</xdr:row>
      <xdr:rowOff>28575</xdr:rowOff>
    </xdr:from>
    <xdr:to>
      <xdr:col>12</xdr:col>
      <xdr:colOff>180975</xdr:colOff>
      <xdr:row>28</xdr:row>
      <xdr:rowOff>38100</xdr:rowOff>
    </xdr:to>
    <xdr:grpSp>
      <xdr:nvGrpSpPr>
        <xdr:cNvPr id="25" name="Group 25"/>
        <xdr:cNvGrpSpPr>
          <a:grpSpLocks/>
        </xdr:cNvGrpSpPr>
      </xdr:nvGrpSpPr>
      <xdr:grpSpPr>
        <a:xfrm>
          <a:off x="495300" y="15192375"/>
          <a:ext cx="4438650" cy="581025"/>
          <a:chOff x="52" y="1595"/>
          <a:chExt cx="466" cy="61"/>
        </a:xfrm>
        <a:solidFill>
          <a:srgbClr val="FFFFFF"/>
        </a:solidFill>
      </xdr:grpSpPr>
      <xdr:sp>
        <xdr:nvSpPr>
          <xdr:cNvPr id="26" name="Line 26"/>
          <xdr:cNvSpPr>
            <a:spLocks/>
          </xdr:cNvSpPr>
        </xdr:nvSpPr>
        <xdr:spPr>
          <a:xfrm>
            <a:off x="191" y="1616"/>
            <a:ext cx="1" cy="40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6" y="1611"/>
            <a:ext cx="2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52" y="1595"/>
            <a:ext cx="466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上の問題と同じ数字を入れる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400" b="0" i="0" u="none" baseline="0">
                <a:solidFill>
                  <a:srgbClr val="FFFF00"/>
                </a:solidFill>
                <a:latin typeface="ＭＳ Ｐゴシック"/>
                <a:ea typeface="ＭＳ Ｐゴシック"/>
                <a:cs typeface="ＭＳ Ｐゴシック"/>
              </a:rPr>
              <a:t>前の数字を大きくする</a:t>
            </a:r>
            <a:r>
              <a:rPr lang="en-US" cap="none" sz="1400" b="0" i="0" u="non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r>
              <a:rPr lang="en-US" cap="none" sz="14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</a:p>
        </xdr:txBody>
      </xdr:sp>
    </xdr:grpSp>
    <xdr:clientData/>
  </xdr:twoCellAnchor>
  <xdr:twoCellAnchor>
    <xdr:from>
      <xdr:col>2</xdr:col>
      <xdr:colOff>9525</xdr:colOff>
      <xdr:row>3</xdr:row>
      <xdr:rowOff>9525</xdr:rowOff>
    </xdr:from>
    <xdr:to>
      <xdr:col>9</xdr:col>
      <xdr:colOff>0</xdr:colOff>
      <xdr:row>4</xdr:row>
      <xdr:rowOff>9525</xdr:rowOff>
    </xdr:to>
    <xdr:grpSp>
      <xdr:nvGrpSpPr>
        <xdr:cNvPr id="29" name="Group 29"/>
        <xdr:cNvGrpSpPr>
          <a:grpSpLocks/>
        </xdr:cNvGrpSpPr>
      </xdr:nvGrpSpPr>
      <xdr:grpSpPr>
        <a:xfrm>
          <a:off x="495300" y="1724025"/>
          <a:ext cx="3124200" cy="571500"/>
          <a:chOff x="48" y="61"/>
          <a:chExt cx="290" cy="60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170" y="77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73" y="77"/>
            <a:ext cx="1" cy="44"/>
          </a:xfrm>
          <a:prstGeom prst="line">
            <a:avLst/>
          </a:prstGeom>
          <a:noFill/>
          <a:ln w="381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Text Box 32"/>
          <xdr:cNvSpPr txBox="1">
            <a:spLocks noChangeArrowheads="1"/>
          </xdr:cNvSpPr>
        </xdr:nvSpPr>
        <xdr:spPr>
          <a:xfrm>
            <a:off x="48" y="61"/>
            <a:ext cx="290" cy="38"/>
          </a:xfrm>
          <a:prstGeom prst="rect">
            <a:avLst/>
          </a:prstGeom>
          <a:solidFill>
            <a:srgbClr val="FF00FF"/>
          </a:solidFill>
          <a:ln w="9525" cmpd="sng">
            <a:noFill/>
          </a:ln>
        </xdr:spPr>
        <xdr:txBody>
          <a:bodyPr vertOverflow="clip" wrap="square" lIns="36576" tIns="18288" rIns="36576" bIns="18288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数字を入れて、自分で問題を解く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180"/>
  <sheetViews>
    <sheetView showGridLines="0" showRowColHeaders="0" zoomScale="90" zoomScaleNormal="90" zoomScalePageLayoutView="0" workbookViewId="0" topLeftCell="A1">
      <selection activeCell="V180" sqref="V180"/>
    </sheetView>
  </sheetViews>
  <sheetFormatPr defaultColWidth="9.125" defaultRowHeight="30" customHeight="1"/>
  <cols>
    <col min="1" max="1" width="5.375" style="18" customWidth="1"/>
    <col min="2" max="2" width="7.625" style="0" customWidth="1"/>
    <col min="3" max="5" width="9.125" style="0" customWidth="1"/>
    <col min="6" max="6" width="6.25390625" style="0" customWidth="1"/>
    <col min="7" max="7" width="7.75390625" style="0" customWidth="1"/>
    <col min="8" max="8" width="8.625" style="0" customWidth="1"/>
    <col min="9" max="9" width="6.875" style="0" customWidth="1"/>
    <col min="10" max="10" width="8.375" style="0" customWidth="1"/>
    <col min="11" max="15" width="9.125" style="0" customWidth="1"/>
    <col min="16" max="16" width="10.50390625" style="0" customWidth="1"/>
  </cols>
  <sheetData>
    <row r="1" spans="1:16" ht="51.75" customHeight="1">
      <c r="A1" s="314"/>
      <c r="B1" s="543" t="s">
        <v>52</v>
      </c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</row>
    <row r="2" spans="1:16" s="12" customFormat="1" ht="33" customHeight="1" thickBot="1">
      <c r="A2" s="17" t="s">
        <v>30</v>
      </c>
      <c r="B2" s="548" t="s">
        <v>53</v>
      </c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</row>
    <row r="3" spans="1:16" s="12" customFormat="1" ht="27.75" customHeight="1" thickBot="1">
      <c r="A3" s="17"/>
      <c r="B3" s="15"/>
      <c r="C3" s="555" t="s">
        <v>57</v>
      </c>
      <c r="D3" s="555"/>
      <c r="E3" s="555"/>
      <c r="F3" s="556"/>
      <c r="G3" s="325">
        <v>7</v>
      </c>
      <c r="H3" s="537"/>
      <c r="I3" s="538">
        <v>3</v>
      </c>
      <c r="J3" s="15"/>
      <c r="K3" s="539">
        <v>5</v>
      </c>
      <c r="L3" s="15"/>
      <c r="M3" s="15"/>
      <c r="N3" s="15"/>
      <c r="O3" s="15"/>
      <c r="P3" s="15"/>
    </row>
    <row r="4" spans="1:16" s="12" customFormat="1" ht="23.25" customHeight="1" thickBot="1">
      <c r="A4" s="17"/>
      <c r="B4" s="542"/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</row>
    <row r="5" spans="1:16" s="12" customFormat="1" ht="24.75" customHeight="1" thickBot="1">
      <c r="A5" s="540" t="s">
        <v>58</v>
      </c>
      <c r="B5" s="557" t="s">
        <v>64</v>
      </c>
      <c r="C5" s="557"/>
      <c r="D5" s="557"/>
      <c r="E5" s="546"/>
      <c r="F5" s="549" t="s">
        <v>4</v>
      </c>
      <c r="G5" s="331">
        <v>1</v>
      </c>
      <c r="H5" s="558" t="s">
        <v>55</v>
      </c>
      <c r="I5" s="551">
        <v>-1</v>
      </c>
      <c r="J5" s="333">
        <v>1</v>
      </c>
      <c r="K5" s="553" t="s">
        <v>56</v>
      </c>
      <c r="L5" s="546"/>
      <c r="M5" s="546"/>
      <c r="N5" s="546"/>
      <c r="O5" s="546"/>
      <c r="P5" s="330"/>
    </row>
    <row r="6" spans="1:16" s="12" customFormat="1" ht="24.75" customHeight="1" thickBot="1">
      <c r="A6" s="540"/>
      <c r="B6" s="557"/>
      <c r="C6" s="557"/>
      <c r="D6" s="557"/>
      <c r="E6" s="546"/>
      <c r="F6" s="550"/>
      <c r="G6" s="332">
        <v>10</v>
      </c>
      <c r="H6" s="558"/>
      <c r="I6" s="552"/>
      <c r="J6" s="334">
        <v>3</v>
      </c>
      <c r="K6" s="553"/>
      <c r="L6" s="546"/>
      <c r="M6" s="546"/>
      <c r="N6" s="546"/>
      <c r="O6" s="546"/>
      <c r="P6" s="330"/>
    </row>
    <row r="7" spans="1:15" s="12" customFormat="1" ht="23.25" customHeight="1">
      <c r="A7" s="18"/>
      <c r="B7" s="548"/>
      <c r="C7" s="548"/>
      <c r="D7" s="548"/>
      <c r="E7" s="548"/>
      <c r="F7" s="548"/>
      <c r="G7" s="548"/>
      <c r="H7" s="548"/>
      <c r="I7" s="548"/>
      <c r="J7" s="548"/>
      <c r="K7" s="548"/>
      <c r="L7" s="548"/>
      <c r="M7" s="548"/>
      <c r="N7" s="548"/>
      <c r="O7" s="548"/>
    </row>
    <row r="8" spans="1:16" s="12" customFormat="1" ht="33.75" customHeight="1">
      <c r="A8" s="17" t="s">
        <v>31</v>
      </c>
      <c r="B8" s="548" t="s">
        <v>50</v>
      </c>
      <c r="C8" s="548"/>
      <c r="D8" s="548"/>
      <c r="E8" s="548"/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</row>
    <row r="9" spans="1:17" s="12" customFormat="1" ht="33.75" customHeight="1">
      <c r="A9" s="17"/>
      <c r="B9" s="542" t="s">
        <v>63</v>
      </c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2"/>
      <c r="Q9" s="542"/>
    </row>
    <row r="10" spans="1:15" s="12" customFormat="1" ht="23.25" customHeight="1">
      <c r="A10" s="1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7" s="12" customFormat="1" ht="33" customHeight="1">
      <c r="A11" s="17" t="s">
        <v>59</v>
      </c>
      <c r="B11" s="546" t="s">
        <v>51</v>
      </c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  <c r="N11" s="546"/>
      <c r="O11" s="546"/>
      <c r="P11" s="546"/>
      <c r="Q11" s="546"/>
    </row>
    <row r="12" spans="1:15" s="12" customFormat="1" ht="23.25" customHeight="1" thickBot="1">
      <c r="A12" s="18"/>
      <c r="B12" s="542"/>
      <c r="C12" s="542"/>
      <c r="D12" s="542"/>
      <c r="E12" s="542"/>
      <c r="F12" s="542"/>
      <c r="G12" s="542"/>
      <c r="H12" s="542"/>
      <c r="I12" s="542"/>
      <c r="J12" s="542"/>
      <c r="K12" s="542"/>
      <c r="L12" s="542"/>
      <c r="M12" s="542"/>
      <c r="N12" s="542"/>
      <c r="O12" s="15"/>
    </row>
    <row r="13" spans="1:16" s="12" customFormat="1" ht="29.25" customHeight="1" thickBot="1">
      <c r="A13" s="17" t="s">
        <v>60</v>
      </c>
      <c r="B13" s="13"/>
      <c r="C13" s="554" t="s">
        <v>41</v>
      </c>
      <c r="D13" s="547"/>
      <c r="E13" s="547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</row>
    <row r="14" spans="2:14" ht="23.25" customHeight="1" thickBot="1"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</row>
    <row r="15" spans="1:16" s="12" customFormat="1" ht="33.75" customHeight="1" thickBot="1">
      <c r="A15" s="17" t="s">
        <v>61</v>
      </c>
      <c r="B15" s="13"/>
      <c r="C15" s="544" t="s">
        <v>29</v>
      </c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</row>
    <row r="16" spans="1:17" s="12" customFormat="1" ht="33.75" customHeight="1">
      <c r="A16" s="18"/>
      <c r="B16" s="546" t="s">
        <v>62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547"/>
      <c r="N16" s="547"/>
      <c r="O16" s="547"/>
      <c r="P16" s="547"/>
      <c r="Q16" s="547"/>
    </row>
    <row r="17" spans="1:14" s="12" customFormat="1" ht="18" customHeight="1">
      <c r="A17" s="18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s="12" customFormat="1" ht="31.5" customHeight="1">
      <c r="A18" s="18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="14" customFormat="1" ht="30" customHeight="1">
      <c r="A19" s="18"/>
    </row>
    <row r="20" s="14" customFormat="1" ht="30" customHeight="1">
      <c r="A20" s="18"/>
    </row>
    <row r="21" s="14" customFormat="1" ht="30" customHeight="1">
      <c r="A21" s="18"/>
    </row>
    <row r="178" spans="4:22" ht="56.25" customHeight="1">
      <c r="D178" s="541" t="s">
        <v>69</v>
      </c>
      <c r="E178" s="541"/>
      <c r="F178" s="541"/>
      <c r="G178" s="541"/>
      <c r="H178" s="541"/>
      <c r="I178" s="541"/>
      <c r="J178" s="541"/>
      <c r="K178" s="541"/>
      <c r="L178" s="541"/>
      <c r="M178" s="541"/>
      <c r="N178" s="541"/>
      <c r="O178" s="326"/>
      <c r="P178" s="326"/>
      <c r="Q178" s="326"/>
      <c r="R178" s="326"/>
      <c r="S178" s="326"/>
      <c r="T178" s="326"/>
      <c r="U178" s="326"/>
      <c r="V178" s="326"/>
    </row>
    <row r="179" spans="4:14" ht="56.25" customHeight="1">
      <c r="D179" s="541"/>
      <c r="E179" s="541"/>
      <c r="F179" s="541"/>
      <c r="G179" s="541"/>
      <c r="H179" s="541"/>
      <c r="I179" s="541"/>
      <c r="J179" s="541"/>
      <c r="K179" s="541"/>
      <c r="L179" s="541"/>
      <c r="M179" s="541"/>
      <c r="N179" s="541"/>
    </row>
    <row r="180" spans="4:13" ht="30" customHeight="1"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</row>
  </sheetData>
  <sheetProtection password="CC3D" sheet="1" objects="1" scenarios="1"/>
  <mergeCells count="20">
    <mergeCell ref="B11:Q11"/>
    <mergeCell ref="C13:P13"/>
    <mergeCell ref="B8:P8"/>
    <mergeCell ref="B1:P1"/>
    <mergeCell ref="B2:P2"/>
    <mergeCell ref="C3:F3"/>
    <mergeCell ref="B9:Q9"/>
    <mergeCell ref="B4:P4"/>
    <mergeCell ref="B5:E6"/>
    <mergeCell ref="H5:H6"/>
    <mergeCell ref="A5:A6"/>
    <mergeCell ref="D178:N179"/>
    <mergeCell ref="B12:N12"/>
    <mergeCell ref="B14:N14"/>
    <mergeCell ref="C15:P15"/>
    <mergeCell ref="B16:Q16"/>
    <mergeCell ref="B7:O7"/>
    <mergeCell ref="F5:F6"/>
    <mergeCell ref="I5:I6"/>
    <mergeCell ref="K5:O6"/>
  </mergeCells>
  <printOptions horizontalCentered="1"/>
  <pageMargins left="0.1968503937007874" right="0.1968503937007874" top="0.5905511811023623" bottom="0.5905511811023623" header="0.5118110236220472" footer="0.5118110236220472"/>
  <pageSetup orientation="landscape" paperSize="9" r:id="rId2"/>
  <ignoredErrors>
    <ignoredError sqref="A5 A7:A8 A2 A11:A1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B3:AJ238"/>
  <sheetViews>
    <sheetView showGridLines="0" showRowColHeaders="0" tabSelected="1" zoomScale="67" zoomScaleNormal="67" zoomScalePageLayoutView="0" workbookViewId="0" topLeftCell="A1">
      <selection activeCell="AN238" sqref="AN238"/>
    </sheetView>
  </sheetViews>
  <sheetFormatPr defaultColWidth="7.625" defaultRowHeight="45" customHeight="1"/>
  <cols>
    <col min="1" max="1" width="1.25" style="37" customWidth="1"/>
    <col min="2" max="2" width="5.125" style="36" customWidth="1"/>
    <col min="3" max="3" width="7.625" style="37" customWidth="1"/>
    <col min="4" max="4" width="3.625" style="37" customWidth="1"/>
    <col min="5" max="5" width="5.50390625" style="37" customWidth="1"/>
    <col min="6" max="6" width="7.625" style="37" customWidth="1"/>
    <col min="7" max="7" width="3.625" style="232" customWidth="1"/>
    <col min="8" max="8" width="7.875" style="232" customWidth="1"/>
    <col min="9" max="9" width="3.75390625" style="232" customWidth="1"/>
    <col min="10" max="10" width="7.875" style="232" customWidth="1"/>
    <col min="11" max="11" width="3.75390625" style="232" customWidth="1"/>
    <col min="12" max="12" width="8.00390625" style="37" customWidth="1"/>
    <col min="13" max="13" width="4.00390625" style="37" customWidth="1"/>
    <col min="14" max="14" width="7.625" style="37" customWidth="1"/>
    <col min="15" max="15" width="3.625" style="37" customWidth="1"/>
    <col min="16" max="16" width="7.625" style="37" customWidth="1"/>
    <col min="17" max="17" width="3.625" style="37" customWidth="1"/>
    <col min="18" max="18" width="7.625" style="37" customWidth="1"/>
    <col min="19" max="19" width="4.00390625" style="37" customWidth="1"/>
    <col min="20" max="20" width="7.625" style="37" customWidth="1"/>
    <col min="21" max="21" width="3.625" style="37" customWidth="1"/>
    <col min="22" max="22" width="7.625" style="37" customWidth="1"/>
    <col min="23" max="23" width="3.625" style="37" customWidth="1"/>
    <col min="24" max="24" width="9.75390625" style="37" customWidth="1"/>
    <col min="25" max="25" width="3.625" style="37" customWidth="1"/>
    <col min="26" max="27" width="7.625" style="37" customWidth="1"/>
    <col min="28" max="28" width="4.125" style="37" customWidth="1"/>
    <col min="29" max="29" width="7.625" style="37" customWidth="1"/>
    <col min="30" max="30" width="3.625" style="37" customWidth="1"/>
    <col min="31" max="33" width="7.625" style="37" customWidth="1"/>
    <col min="34" max="34" width="5.00390625" style="35" hidden="1" customWidth="1"/>
    <col min="35" max="16384" width="7.625" style="37" customWidth="1"/>
  </cols>
  <sheetData>
    <row r="3" spans="2:34" s="34" customFormat="1" ht="45" customHeight="1">
      <c r="B3" s="563" t="s">
        <v>8</v>
      </c>
      <c r="C3" s="563"/>
      <c r="D3" s="563"/>
      <c r="F3" s="153"/>
      <c r="G3" s="247"/>
      <c r="H3" s="247"/>
      <c r="I3" s="247"/>
      <c r="J3" s="247"/>
      <c r="K3" s="581" t="s">
        <v>66</v>
      </c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153"/>
      <c r="AB3" s="153"/>
      <c r="AC3" s="153"/>
      <c r="AD3" s="153"/>
      <c r="AE3" s="153"/>
      <c r="AF3" s="153"/>
      <c r="AH3" s="35"/>
    </row>
    <row r="4" spans="25:34" ht="45" customHeight="1" thickBot="1">
      <c r="Y4" s="589" t="s">
        <v>16</v>
      </c>
      <c r="Z4" s="590"/>
      <c r="AA4" s="590"/>
      <c r="AB4" s="590"/>
      <c r="AC4" s="590"/>
      <c r="AD4" s="38"/>
      <c r="AE4" s="587" t="s">
        <v>17</v>
      </c>
      <c r="AF4" s="588"/>
      <c r="AG4" s="39"/>
      <c r="AH4" s="40"/>
    </row>
    <row r="5" spans="2:34" s="49" customFormat="1" ht="45" customHeight="1" thickBot="1">
      <c r="B5" s="569">
        <v>1</v>
      </c>
      <c r="C5" s="335">
        <v>1</v>
      </c>
      <c r="D5" s="600" t="s">
        <v>0</v>
      </c>
      <c r="E5" s="569">
        <v>1</v>
      </c>
      <c r="F5" s="337">
        <v>1</v>
      </c>
      <c r="G5" s="585" t="s">
        <v>1</v>
      </c>
      <c r="H5" s="339"/>
      <c r="I5" s="600" t="s">
        <v>0</v>
      </c>
      <c r="J5" s="341"/>
      <c r="K5" s="585" t="s">
        <v>1</v>
      </c>
      <c r="L5" s="339"/>
      <c r="M5" s="42" t="s">
        <v>28</v>
      </c>
      <c r="N5" s="337"/>
      <c r="O5" s="600" t="s">
        <v>0</v>
      </c>
      <c r="P5" s="341"/>
      <c r="Q5" s="42" t="s">
        <v>28</v>
      </c>
      <c r="R5" s="337"/>
      <c r="S5" s="638" t="s">
        <v>1</v>
      </c>
      <c r="T5" s="339"/>
      <c r="U5" s="600" t="s">
        <v>0</v>
      </c>
      <c r="V5" s="341"/>
      <c r="W5" s="585" t="s">
        <v>7</v>
      </c>
      <c r="X5" s="343"/>
      <c r="Y5" s="575" t="s">
        <v>7</v>
      </c>
      <c r="Z5" s="642"/>
      <c r="AA5" s="345"/>
      <c r="AB5" s="152" t="s">
        <v>5</v>
      </c>
      <c r="AC5" s="347"/>
      <c r="AD5" s="585" t="s">
        <v>7</v>
      </c>
      <c r="AE5" s="610"/>
      <c r="AF5" s="349"/>
      <c r="AG5" s="47"/>
      <c r="AH5" s="48" t="str">
        <f>IF(AE5=AE11,"4","0")</f>
        <v>4</v>
      </c>
    </row>
    <row r="6" spans="2:34" ht="45" customHeight="1" thickBot="1" thickTop="1">
      <c r="B6" s="570"/>
      <c r="C6" s="336">
        <v>2</v>
      </c>
      <c r="D6" s="600"/>
      <c r="E6" s="570"/>
      <c r="F6" s="338">
        <v>7</v>
      </c>
      <c r="G6" s="600"/>
      <c r="H6" s="340"/>
      <c r="I6" s="600"/>
      <c r="J6" s="342"/>
      <c r="K6" s="600"/>
      <c r="L6" s="340"/>
      <c r="M6" s="51" t="s">
        <v>28</v>
      </c>
      <c r="N6" s="389"/>
      <c r="O6" s="600"/>
      <c r="P6" s="342"/>
      <c r="Q6" s="51" t="s">
        <v>28</v>
      </c>
      <c r="R6" s="389"/>
      <c r="S6" s="639"/>
      <c r="T6" s="340"/>
      <c r="U6" s="600"/>
      <c r="V6" s="342"/>
      <c r="W6" s="600"/>
      <c r="X6" s="344"/>
      <c r="Y6" s="576"/>
      <c r="Z6" s="643"/>
      <c r="AA6" s="346"/>
      <c r="AB6" s="151" t="s">
        <v>5</v>
      </c>
      <c r="AC6" s="348"/>
      <c r="AD6" s="600"/>
      <c r="AE6" s="611"/>
      <c r="AF6" s="350"/>
      <c r="AG6" s="56"/>
      <c r="AH6" s="35" t="str">
        <f>IF(AF5=AF11,"2","0")</f>
        <v>2</v>
      </c>
    </row>
    <row r="7" spans="2:34" s="56" customFormat="1" ht="45" customHeight="1">
      <c r="B7" s="57"/>
      <c r="C7" s="58"/>
      <c r="D7" s="58"/>
      <c r="E7" s="58"/>
      <c r="F7" s="58"/>
      <c r="G7" s="58"/>
      <c r="H7" s="58"/>
      <c r="I7" s="58"/>
      <c r="J7" s="58"/>
      <c r="K7" s="58"/>
      <c r="L7" s="58"/>
      <c r="M7" s="59"/>
      <c r="N7" s="60"/>
      <c r="O7" s="58"/>
      <c r="P7" s="58"/>
      <c r="Q7" s="59"/>
      <c r="R7" s="55"/>
      <c r="S7" s="58"/>
      <c r="T7" s="58"/>
      <c r="U7" s="55"/>
      <c r="V7" s="58"/>
      <c r="W7" s="58"/>
      <c r="X7" s="58"/>
      <c r="Y7" s="58"/>
      <c r="Z7" s="61"/>
      <c r="AA7" s="586" t="s">
        <v>34</v>
      </c>
      <c r="AB7" s="586"/>
      <c r="AC7" s="586"/>
      <c r="AD7" s="586"/>
      <c r="AE7" s="616">
        <f>IF(AND(AE5="",AF5="",AF6=""),"",IF(AH5+AH6+AH7&gt;6,"◎",""))</f>
      </c>
      <c r="AF7" s="616"/>
      <c r="AG7" s="62"/>
      <c r="AH7" s="35" t="str">
        <f>IF(AF6=AF12,"2","0")</f>
        <v>2</v>
      </c>
    </row>
    <row r="8" spans="2:34" s="56" customFormat="1" ht="45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9"/>
      <c r="N8" s="60"/>
      <c r="O8" s="58"/>
      <c r="P8" s="58"/>
      <c r="Q8" s="59"/>
      <c r="R8" s="55"/>
      <c r="S8" s="58"/>
      <c r="T8" s="58"/>
      <c r="U8" s="55"/>
      <c r="V8" s="58"/>
      <c r="W8" s="58"/>
      <c r="X8" s="58"/>
      <c r="Y8" s="58"/>
      <c r="Z8" s="61"/>
      <c r="AA8" s="586"/>
      <c r="AB8" s="586"/>
      <c r="AC8" s="586"/>
      <c r="AD8" s="586"/>
      <c r="AE8" s="617"/>
      <c r="AF8" s="617"/>
      <c r="AG8" s="62"/>
      <c r="AH8" s="35"/>
    </row>
    <row r="9" spans="2:34" s="56" customFormat="1" ht="45" customHeight="1">
      <c r="B9" s="609" t="s">
        <v>36</v>
      </c>
      <c r="C9" s="609"/>
      <c r="D9" s="609"/>
      <c r="E9" s="174"/>
      <c r="F9" s="154"/>
      <c r="G9" s="248"/>
      <c r="H9" s="248"/>
      <c r="I9" s="248"/>
      <c r="J9" s="248"/>
      <c r="K9" s="248"/>
      <c r="L9" s="154"/>
      <c r="M9" s="596" t="s">
        <v>32</v>
      </c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63"/>
      <c r="AE9" s="168"/>
      <c r="AF9" s="168"/>
      <c r="AH9" s="64"/>
    </row>
    <row r="10" spans="2:34" s="56" customFormat="1" ht="45" customHeight="1" thickBot="1">
      <c r="B10" s="65"/>
      <c r="G10" s="88"/>
      <c r="H10" s="88"/>
      <c r="I10" s="88"/>
      <c r="J10" s="88"/>
      <c r="K10" s="88"/>
      <c r="T10" s="65"/>
      <c r="Y10" s="66"/>
      <c r="Z10" s="38"/>
      <c r="AA10" s="38"/>
      <c r="AB10" s="38"/>
      <c r="AC10" s="38"/>
      <c r="AE10" s="587" t="s">
        <v>17</v>
      </c>
      <c r="AF10" s="588"/>
      <c r="AH10" s="64"/>
    </row>
    <row r="11" spans="2:36" s="62" customFormat="1" ht="45" customHeight="1" thickBot="1">
      <c r="B11" s="569"/>
      <c r="C11" s="351"/>
      <c r="D11" s="600" t="s">
        <v>0</v>
      </c>
      <c r="E11" s="569"/>
      <c r="F11" s="337"/>
      <c r="G11" s="585" t="s">
        <v>1</v>
      </c>
      <c r="H11" s="352">
        <f>IF(AND(C12="",C11=""),B11,B11*C12+C11)</f>
        <v>0</v>
      </c>
      <c r="I11" s="631">
        <f>IF(AND(E11="",F11="",F12=""),"","+")</f>
      </c>
      <c r="J11" s="354">
        <f>IF(AND(F12="",F11=""),E11,E11*F12+F11)</f>
        <v>0</v>
      </c>
      <c r="K11" s="638">
        <f>IF(AND(E11="",F11="",F12=""),"","=")</f>
      </c>
      <c r="L11" s="356">
        <f>IF(AND(C12="",C11=""),B11,B11*C12+C11)</f>
        <v>0</v>
      </c>
      <c r="M11" s="271">
        <f>IF(AND(C12="",F12=""),"","×")</f>
      </c>
      <c r="N11" s="469">
        <f>N12</f>
      </c>
      <c r="O11" s="631">
        <f>IF(AND(E11="",F11="",F12=""),"","+")</f>
      </c>
      <c r="P11" s="358">
        <f>IF(AND(F12="",F11=""),E11,E11*F12+F11)</f>
        <v>0</v>
      </c>
      <c r="Q11" s="271">
        <f>IF(AND(E11="",F12="",F11=""),"","×")</f>
      </c>
      <c r="R11" s="469">
        <f>R12</f>
      </c>
      <c r="S11" s="638">
        <f>IF(AND(E11="",F11="",F12=""),"","=")</f>
      </c>
      <c r="T11" s="356">
        <f>IF(AND(B11="",C12="",C11=""),"",L11*N11)</f>
      </c>
      <c r="U11" s="631">
        <f>IF(AND(E11="",F11="",F12=""),"","+")</f>
      </c>
      <c r="V11" s="358">
        <f>IF(AND(E11="",F12="",F11=""),"",P11*R11)</f>
      </c>
      <c r="W11" s="575">
        <f>IF(AND(E11="",F11="",F12=""),"","=")</f>
      </c>
      <c r="X11" s="362">
        <f>IF(AND(T11="",V11=""),"",SUM(T11,V11))</f>
      </c>
      <c r="Y11" s="575">
        <f>IF(AND(E11="",F11="",F12=""),"","=")</f>
      </c>
      <c r="Z11" s="640">
        <f>IF(AND(X11="",X12=""),"",FLOOR(X11/X12,1))</f>
      </c>
      <c r="AA11" s="364">
        <f>IF(Z11="","",(X11-(Z11*X12)))</f>
      </c>
      <c r="AB11" s="203">
        <f>IF(OR(AC11="",AC11=1),"","÷")</f>
      </c>
      <c r="AC11" s="366">
        <f>IF(OR(AA12="",AA11=""),"",GCD(AA12,AA11))</f>
      </c>
      <c r="AD11" s="585" t="s">
        <v>1</v>
      </c>
      <c r="AE11" s="598">
        <f>IF(AND(X11&gt;0,Z11=0),"",Z11)</f>
      </c>
      <c r="AF11" s="368">
        <f>IF(AC11="",AA11,AA11/AC11)</f>
      </c>
      <c r="AG11" s="56"/>
      <c r="AH11" s="64"/>
      <c r="AI11" s="56"/>
      <c r="AJ11" s="56"/>
    </row>
    <row r="12" spans="2:36" s="62" customFormat="1" ht="45" customHeight="1" thickBot="1" thickTop="1">
      <c r="B12" s="570"/>
      <c r="C12" s="336"/>
      <c r="D12" s="600"/>
      <c r="E12" s="570"/>
      <c r="F12" s="338"/>
      <c r="G12" s="600"/>
      <c r="H12" s="353">
        <f>IF(AND(B11="",C12="",C12=""),"",IF(AND(C12="",C11=""),1,C12))</f>
      </c>
      <c r="I12" s="631"/>
      <c r="J12" s="355">
        <f>IF(AND(E11="",F11="",F12=""),"",IF(AND(F12="",F11=""),1,F12))</f>
      </c>
      <c r="K12" s="639"/>
      <c r="L12" s="357">
        <f>IF(AND(B11="",C12="",C12=""),"",IF(AND(C12="",C11=""),1,C12))</f>
      </c>
      <c r="M12" s="459">
        <f>IF(AND(C12="",F12=""),"","×")</f>
      </c>
      <c r="N12" s="470">
        <f>IF(AND(B11="",C12="",C11=""),"",IF(J12="",1,(LCM(H12,J12))/H12))</f>
      </c>
      <c r="O12" s="631"/>
      <c r="P12" s="359">
        <f>IF(AND(E11="",F12="",F12=""),"",IF(AND(F12="",F11=""),1,F12))</f>
      </c>
      <c r="Q12" s="272">
        <f>IF(AND(E11="",F12="",F11=""),"","×")</f>
      </c>
      <c r="R12" s="470">
        <f>IF(AND(E11="",F12="",F11=""),"",IF(H12="",1,(LCM(H12,J12))/J12))</f>
      </c>
      <c r="S12" s="639"/>
      <c r="T12" s="360">
        <f>IF(L12="","",L12*N12)</f>
      </c>
      <c r="U12" s="631"/>
      <c r="V12" s="361">
        <f>IF(P12="","",P12*R12)</f>
      </c>
      <c r="W12" s="576"/>
      <c r="X12" s="363">
        <f>IF(T12="",V12,IF(V12="",T12,V12))</f>
      </c>
      <c r="Y12" s="576"/>
      <c r="Z12" s="641"/>
      <c r="AA12" s="365">
        <f>IF(AA11=0,"",X12)</f>
      </c>
      <c r="AB12" s="76">
        <f>IF(OR(AC11="",AC11=1),"","÷")</f>
      </c>
      <c r="AC12" s="367">
        <f>AC11</f>
      </c>
      <c r="AD12" s="600"/>
      <c r="AE12" s="599"/>
      <c r="AF12" s="369">
        <f>IF(AC11="",AA12,AA12/AC12)</f>
      </c>
      <c r="AG12" s="56"/>
      <c r="AH12" s="64"/>
      <c r="AI12" s="56"/>
      <c r="AJ12" s="56"/>
    </row>
    <row r="13" spans="2:34" s="56" customFormat="1" ht="24" customHeight="1">
      <c r="B13" s="70"/>
      <c r="C13" s="62"/>
      <c r="D13" s="62"/>
      <c r="E13" s="62"/>
      <c r="F13" s="62"/>
      <c r="G13" s="58"/>
      <c r="H13" s="58"/>
      <c r="I13" s="58"/>
      <c r="J13" s="58"/>
      <c r="K13" s="58"/>
      <c r="L13" s="320"/>
      <c r="M13" s="315">
        <f>IF(L14="","","↓")</f>
      </c>
      <c r="N13" s="71"/>
      <c r="O13" s="62"/>
      <c r="P13" s="320"/>
      <c r="Q13" s="315">
        <f>IF(P14="","","↓")</f>
      </c>
      <c r="R13" s="71"/>
      <c r="S13" s="62"/>
      <c r="T13" s="62"/>
      <c r="U13" s="494">
        <f>Q13</f>
      </c>
      <c r="V13" s="62"/>
      <c r="W13" s="62"/>
      <c r="X13" s="456">
        <f>IF(X11="","","↓")</f>
      </c>
      <c r="Y13" s="62"/>
      <c r="Z13" s="62"/>
      <c r="AA13" s="62"/>
      <c r="AB13" s="62"/>
      <c r="AC13" s="62"/>
      <c r="AD13" s="62"/>
      <c r="AE13" s="62"/>
      <c r="AF13" s="62"/>
      <c r="AG13" s="62"/>
      <c r="AH13" s="64"/>
    </row>
    <row r="14" spans="2:34" s="56" customFormat="1" ht="45" customHeight="1">
      <c r="B14" s="429"/>
      <c r="C14" s="429"/>
      <c r="D14" s="424"/>
      <c r="E14" s="429"/>
      <c r="F14" s="429"/>
      <c r="G14" s="58"/>
      <c r="H14" s="58"/>
      <c r="I14" s="58"/>
      <c r="J14" s="58"/>
      <c r="K14" s="58"/>
      <c r="L14" s="628">
        <f>IF(AND(B11="",C12="",C11=""),"",L11*N11)</f>
      </c>
      <c r="M14" s="628"/>
      <c r="N14" s="628"/>
      <c r="O14" s="210"/>
      <c r="P14" s="574">
        <f>IF(AND(E11="",F12="",F11=""),"",P11*R11)</f>
      </c>
      <c r="Q14" s="574"/>
      <c r="R14" s="574"/>
      <c r="S14" s="62"/>
      <c r="T14" s="474">
        <f>T11</f>
      </c>
      <c r="U14" s="97">
        <f>IF(T15="","","+")</f>
      </c>
      <c r="V14" s="474">
        <f>V11</f>
      </c>
      <c r="W14" s="575"/>
      <c r="X14" s="468">
        <f>IF(X11="","","↓")</f>
      </c>
      <c r="Y14" s="73"/>
      <c r="Z14" s="428"/>
      <c r="AA14" s="428"/>
      <c r="AB14" s="76"/>
      <c r="AC14" s="77"/>
      <c r="AD14" s="73"/>
      <c r="AE14" s="425"/>
      <c r="AF14" s="425"/>
      <c r="AG14" s="62"/>
      <c r="AH14" s="64"/>
    </row>
    <row r="15" spans="2:34" s="56" customFormat="1" ht="45" customHeight="1">
      <c r="B15" s="70"/>
      <c r="C15" s="62"/>
      <c r="D15" s="62"/>
      <c r="E15" s="62"/>
      <c r="F15" s="62"/>
      <c r="G15" s="58"/>
      <c r="H15" s="58"/>
      <c r="I15" s="58"/>
      <c r="J15" s="58"/>
      <c r="K15" s="58"/>
      <c r="L15" s="573">
        <f>IF(L12="","",L12*N12)</f>
      </c>
      <c r="M15" s="573"/>
      <c r="N15" s="573"/>
      <c r="O15" s="210"/>
      <c r="P15" s="580">
        <f>IF(P12="","",P12*R12)</f>
      </c>
      <c r="Q15" s="580"/>
      <c r="R15" s="580"/>
      <c r="S15" s="62"/>
      <c r="T15" s="621">
        <f>T12</f>
      </c>
      <c r="U15" s="634"/>
      <c r="V15" s="634"/>
      <c r="W15" s="576"/>
      <c r="X15" s="637">
        <f>IF(X11="","","↓")</f>
      </c>
      <c r="Y15" s="78"/>
      <c r="Z15" s="74"/>
      <c r="AA15" s="75"/>
      <c r="AB15" s="76"/>
      <c r="AC15" s="77"/>
      <c r="AD15" s="78"/>
      <c r="AE15" s="74"/>
      <c r="AF15" s="79"/>
      <c r="AG15" s="62"/>
      <c r="AH15" s="64"/>
    </row>
    <row r="16" spans="2:34" s="56" customFormat="1" ht="18.75" customHeight="1">
      <c r="B16" s="70"/>
      <c r="C16" s="80"/>
      <c r="D16" s="62"/>
      <c r="E16" s="62"/>
      <c r="F16" s="80"/>
      <c r="G16" s="58"/>
      <c r="H16" s="58"/>
      <c r="I16" s="58"/>
      <c r="J16" s="58"/>
      <c r="K16" s="58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37"/>
      <c r="Y16" s="62"/>
      <c r="Z16" s="62"/>
      <c r="AA16" s="62"/>
      <c r="AB16" s="62"/>
      <c r="AC16" s="62"/>
      <c r="AD16" s="62"/>
      <c r="AE16" s="81"/>
      <c r="AF16" s="81"/>
      <c r="AG16" s="62"/>
      <c r="AH16" s="64"/>
    </row>
    <row r="17" spans="2:34" s="56" customFormat="1" ht="45" customHeight="1">
      <c r="B17" s="70"/>
      <c r="C17" s="80"/>
      <c r="D17" s="62"/>
      <c r="E17" s="62"/>
      <c r="F17" s="80"/>
      <c r="G17" s="58"/>
      <c r="H17" s="58"/>
      <c r="I17" s="58"/>
      <c r="J17" s="58"/>
      <c r="K17" s="58"/>
      <c r="L17" s="62"/>
      <c r="M17" s="62"/>
      <c r="N17" s="62"/>
      <c r="O17" s="62"/>
      <c r="P17" s="62"/>
      <c r="Q17" s="62"/>
      <c r="R17" s="62"/>
      <c r="S17" s="62"/>
      <c r="T17" s="452">
        <f>IF(X11="","",X11)</f>
      </c>
      <c r="U17" s="452">
        <f>IF(T17="","","÷")</f>
      </c>
      <c r="V17" s="452">
        <f>IF(X12="","",X12)</f>
      </c>
      <c r="W17" s="452">
        <f>IF(V17="","","=")</f>
      </c>
      <c r="X17" s="453">
        <f>IF(T17="","",INT(T17/V17))</f>
      </c>
      <c r="Y17" s="457">
        <f>IF(V17="","","余り")</f>
      </c>
      <c r="Z17" s="454">
        <f>IF(T17="","",MOD(T17,V17))</f>
      </c>
      <c r="AA17" s="440"/>
      <c r="AB17" s="443"/>
      <c r="AC17" s="444"/>
      <c r="AD17" s="62"/>
      <c r="AE17" s="81"/>
      <c r="AF17" s="81"/>
      <c r="AG17" s="62"/>
      <c r="AH17" s="64"/>
    </row>
    <row r="18" spans="2:34" s="56" customFormat="1" ht="45" customHeight="1">
      <c r="B18" s="70"/>
      <c r="C18" s="80"/>
      <c r="D18" s="62"/>
      <c r="E18" s="62"/>
      <c r="F18" s="80"/>
      <c r="G18" s="58"/>
      <c r="H18" s="58"/>
      <c r="I18" s="58"/>
      <c r="J18" s="58"/>
      <c r="K18" s="58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81"/>
      <c r="AF18" s="81"/>
      <c r="AG18" s="62"/>
      <c r="AH18" s="64"/>
    </row>
    <row r="19" spans="2:34" s="56" customFormat="1" ht="45" customHeight="1">
      <c r="B19" s="70"/>
      <c r="C19" s="80"/>
      <c r="D19" s="62"/>
      <c r="E19" s="62"/>
      <c r="F19" s="80"/>
      <c r="G19" s="58"/>
      <c r="H19" s="58"/>
      <c r="I19" s="58"/>
      <c r="J19" s="58"/>
      <c r="K19" s="58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81"/>
      <c r="AF19" s="81"/>
      <c r="AG19" s="62"/>
      <c r="AH19" s="64"/>
    </row>
    <row r="20" spans="2:34" s="56" customFormat="1" ht="45" customHeight="1">
      <c r="B20" s="70"/>
      <c r="C20" s="80"/>
      <c r="D20" s="62"/>
      <c r="E20" s="62"/>
      <c r="F20" s="80"/>
      <c r="G20" s="58"/>
      <c r="H20" s="58"/>
      <c r="I20" s="58"/>
      <c r="J20" s="58"/>
      <c r="K20" s="58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81"/>
      <c r="AF20" s="81"/>
      <c r="AG20" s="62"/>
      <c r="AH20" s="64"/>
    </row>
    <row r="21" spans="2:34" s="82" customFormat="1" ht="45" customHeight="1">
      <c r="B21" s="563" t="s">
        <v>9</v>
      </c>
      <c r="C21" s="563"/>
      <c r="D21" s="563"/>
      <c r="E21" s="34"/>
      <c r="F21" s="153"/>
      <c r="G21" s="247"/>
      <c r="H21" s="247"/>
      <c r="I21" s="247"/>
      <c r="J21" s="247"/>
      <c r="K21" s="581" t="s">
        <v>67</v>
      </c>
      <c r="L21" s="593"/>
      <c r="M21" s="593"/>
      <c r="N21" s="593"/>
      <c r="O21" s="593"/>
      <c r="P21" s="593"/>
      <c r="Q21" s="593"/>
      <c r="R21" s="593"/>
      <c r="S21" s="593"/>
      <c r="T21" s="593"/>
      <c r="U21" s="593"/>
      <c r="V21" s="593"/>
      <c r="W21" s="593"/>
      <c r="X21" s="593"/>
      <c r="Y21" s="593"/>
      <c r="Z21" s="593"/>
      <c r="AA21" s="153"/>
      <c r="AB21" s="153"/>
      <c r="AC21" s="153"/>
      <c r="AD21" s="153"/>
      <c r="AE21" s="153"/>
      <c r="AF21" s="153"/>
      <c r="AH21" s="64"/>
    </row>
    <row r="22" spans="13:34" ht="45" customHeight="1" thickBot="1">
      <c r="M22" s="83"/>
      <c r="N22" s="83"/>
      <c r="O22" s="83"/>
      <c r="P22" s="83"/>
      <c r="Q22" s="83"/>
      <c r="Y22" s="589" t="s">
        <v>16</v>
      </c>
      <c r="Z22" s="590"/>
      <c r="AA22" s="590"/>
      <c r="AB22" s="590"/>
      <c r="AC22" s="590"/>
      <c r="AD22" s="38"/>
      <c r="AE22" s="587" t="s">
        <v>17</v>
      </c>
      <c r="AF22" s="588"/>
      <c r="AG22" s="39"/>
      <c r="AH22" s="40"/>
    </row>
    <row r="23" spans="2:34" ht="45" customHeight="1" thickBot="1">
      <c r="B23" s="569">
        <v>1</v>
      </c>
      <c r="C23" s="335">
        <v>1</v>
      </c>
      <c r="D23" s="600" t="s">
        <v>4</v>
      </c>
      <c r="E23" s="569">
        <v>2</v>
      </c>
      <c r="F23" s="337">
        <v>1</v>
      </c>
      <c r="G23" s="585" t="s">
        <v>1</v>
      </c>
      <c r="H23" s="370"/>
      <c r="I23" s="600" t="s">
        <v>4</v>
      </c>
      <c r="J23" s="372"/>
      <c r="K23" s="585" t="s">
        <v>1</v>
      </c>
      <c r="L23" s="339"/>
      <c r="M23" s="271" t="s">
        <v>6</v>
      </c>
      <c r="N23" s="471"/>
      <c r="O23" s="600" t="s">
        <v>4</v>
      </c>
      <c r="P23" s="341"/>
      <c r="Q23" s="102" t="s">
        <v>6</v>
      </c>
      <c r="R23" s="473"/>
      <c r="S23" s="638" t="s">
        <v>40</v>
      </c>
      <c r="T23" s="374"/>
      <c r="U23" s="576" t="s">
        <v>4</v>
      </c>
      <c r="V23" s="341"/>
      <c r="W23" s="582" t="s">
        <v>7</v>
      </c>
      <c r="X23" s="343"/>
      <c r="Y23" s="575" t="s">
        <v>7</v>
      </c>
      <c r="Z23" s="635"/>
      <c r="AA23" s="376"/>
      <c r="AB23" s="152" t="s">
        <v>5</v>
      </c>
      <c r="AC23" s="347"/>
      <c r="AD23" s="582" t="s">
        <v>7</v>
      </c>
      <c r="AE23" s="632"/>
      <c r="AF23" s="377"/>
      <c r="AG23" s="47"/>
      <c r="AH23" s="48" t="str">
        <f>IF(AE23=AE29,"4","0")</f>
        <v>4</v>
      </c>
    </row>
    <row r="24" spans="2:34" ht="45" customHeight="1" thickBot="1" thickTop="1">
      <c r="B24" s="570"/>
      <c r="C24" s="336">
        <v>2</v>
      </c>
      <c r="D24" s="600"/>
      <c r="E24" s="570"/>
      <c r="F24" s="338">
        <v>3</v>
      </c>
      <c r="G24" s="600"/>
      <c r="H24" s="371"/>
      <c r="I24" s="600"/>
      <c r="J24" s="373"/>
      <c r="K24" s="600"/>
      <c r="L24" s="340"/>
      <c r="M24" s="272" t="s">
        <v>6</v>
      </c>
      <c r="N24" s="472"/>
      <c r="O24" s="600"/>
      <c r="P24" s="342"/>
      <c r="Q24" s="106" t="s">
        <v>6</v>
      </c>
      <c r="R24" s="389"/>
      <c r="S24" s="639"/>
      <c r="T24" s="375"/>
      <c r="U24" s="576"/>
      <c r="V24" s="342"/>
      <c r="W24" s="582"/>
      <c r="X24" s="344"/>
      <c r="Y24" s="576"/>
      <c r="Z24" s="636"/>
      <c r="AA24" s="346"/>
      <c r="AB24" s="151" t="s">
        <v>5</v>
      </c>
      <c r="AC24" s="348"/>
      <c r="AD24" s="582"/>
      <c r="AE24" s="633"/>
      <c r="AF24" s="378"/>
      <c r="AG24" s="56"/>
      <c r="AH24" s="35" t="str">
        <f>IF(AF23=AF29,"2","0")</f>
        <v>2</v>
      </c>
    </row>
    <row r="25" spans="2:34" s="56" customFormat="1" ht="45" customHeight="1"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5"/>
      <c r="O25" s="58"/>
      <c r="P25" s="58"/>
      <c r="Q25" s="55"/>
      <c r="R25" s="55"/>
      <c r="S25" s="58"/>
      <c r="T25" s="58"/>
      <c r="U25" s="55"/>
      <c r="V25" s="58"/>
      <c r="W25" s="55"/>
      <c r="X25" s="58"/>
      <c r="Y25" s="55"/>
      <c r="Z25" s="58"/>
      <c r="AA25" s="586" t="s">
        <v>34</v>
      </c>
      <c r="AB25" s="586"/>
      <c r="AC25" s="586"/>
      <c r="AD25" s="586"/>
      <c r="AE25" s="616">
        <f>IF(AND(AE23="",AF23="",AF24=""),"",IF(AH23+AH24+AH25&gt;6,"◎",""))</f>
      </c>
      <c r="AF25" s="616"/>
      <c r="AG25" s="62"/>
      <c r="AH25" s="35" t="str">
        <f>IF(AF24=AF30,"2","0")</f>
        <v>2</v>
      </c>
    </row>
    <row r="26" spans="2:34" s="56" customFormat="1" ht="45" customHeight="1"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5"/>
      <c r="O26" s="58"/>
      <c r="P26" s="58"/>
      <c r="Q26" s="55"/>
      <c r="R26" s="55"/>
      <c r="S26" s="58"/>
      <c r="T26" s="58"/>
      <c r="U26" s="55"/>
      <c r="V26" s="58"/>
      <c r="W26" s="55"/>
      <c r="X26" s="58"/>
      <c r="Y26" s="55"/>
      <c r="Z26" s="58"/>
      <c r="AA26" s="586"/>
      <c r="AB26" s="586"/>
      <c r="AC26" s="586"/>
      <c r="AD26" s="586"/>
      <c r="AE26" s="617"/>
      <c r="AF26" s="617"/>
      <c r="AG26" s="62"/>
      <c r="AH26" s="35"/>
    </row>
    <row r="27" spans="2:34" s="56" customFormat="1" ht="45" customHeight="1">
      <c r="B27" s="609" t="s">
        <v>37</v>
      </c>
      <c r="C27" s="609"/>
      <c r="D27" s="609"/>
      <c r="E27" s="174"/>
      <c r="F27" s="154"/>
      <c r="G27" s="248"/>
      <c r="H27" s="248"/>
      <c r="I27" s="248"/>
      <c r="J27" s="248"/>
      <c r="K27" s="248"/>
      <c r="L27" s="154"/>
      <c r="M27" s="596" t="s">
        <v>32</v>
      </c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63"/>
      <c r="AE27" s="168"/>
      <c r="AF27" s="168"/>
      <c r="AH27" s="64"/>
    </row>
    <row r="28" spans="2:34" s="56" customFormat="1" ht="45" customHeight="1" thickBot="1">
      <c r="B28" s="65"/>
      <c r="C28" s="88"/>
      <c r="D28" s="58"/>
      <c r="E28" s="58"/>
      <c r="F28" s="88"/>
      <c r="G28" s="88"/>
      <c r="H28" s="88"/>
      <c r="I28" s="88"/>
      <c r="J28" s="88"/>
      <c r="K28" s="88"/>
      <c r="L28" s="89"/>
      <c r="M28" s="51"/>
      <c r="N28" s="90"/>
      <c r="O28" s="91"/>
      <c r="P28" s="89"/>
      <c r="Q28" s="92"/>
      <c r="R28" s="90"/>
      <c r="S28" s="88"/>
      <c r="T28" s="65"/>
      <c r="U28" s="69"/>
      <c r="V28" s="89"/>
      <c r="W28" s="69"/>
      <c r="X28" s="89"/>
      <c r="Y28" s="66"/>
      <c r="Z28" s="38"/>
      <c r="AA28" s="38"/>
      <c r="AB28" s="38"/>
      <c r="AC28" s="38"/>
      <c r="AD28" s="88"/>
      <c r="AE28" s="587" t="s">
        <v>17</v>
      </c>
      <c r="AF28" s="588"/>
      <c r="AG28" s="88"/>
      <c r="AH28" s="64"/>
    </row>
    <row r="29" spans="2:34" s="49" customFormat="1" ht="45" customHeight="1" thickBot="1">
      <c r="B29" s="569"/>
      <c r="C29" s="351"/>
      <c r="D29" s="600" t="s">
        <v>4</v>
      </c>
      <c r="E29" s="569"/>
      <c r="F29" s="337"/>
      <c r="G29" s="585" t="s">
        <v>1</v>
      </c>
      <c r="H29" s="352">
        <f>IF(AND(C30="",C29=""),B29,B29*C30+C29)</f>
        <v>0</v>
      </c>
      <c r="I29" s="600">
        <f>IF(AND(E29="",F29="",F30=""),"","-")</f>
      </c>
      <c r="J29" s="354">
        <f>IF(AND(F30="",F29=""),E29,E29*F30+F29)</f>
        <v>0</v>
      </c>
      <c r="K29" s="585">
        <f>IF(AND(E29="",F29="",F30=""),"","=")</f>
      </c>
      <c r="L29" s="356">
        <f>IF(AND(C30="",C29=""),B29,B29*C30+C29)</f>
        <v>0</v>
      </c>
      <c r="M29" s="460">
        <f>IF(OR(C30=F30,F30=L30,N29=1),"","×")</f>
      </c>
      <c r="N29" s="469">
        <f>N30</f>
      </c>
      <c r="O29" s="644">
        <f>IF(AND(E29="",F29="",F30=""),"","-")</f>
      </c>
      <c r="P29" s="358">
        <f>IF(AND(F30="",F29=""),E29,E29*F30+F29)</f>
        <v>0</v>
      </c>
      <c r="Q29" s="271">
        <f>IF(OR(AND(E29="",F29="",F30=""),R29=1),"","×")</f>
      </c>
      <c r="R29" s="469">
        <f>R30</f>
      </c>
      <c r="S29" s="638">
        <f>IF(AND(E29="",F29="",F30=""),"","=")</f>
      </c>
      <c r="T29" s="356">
        <f>IF(AND(B29="",C30="",C29=""),"",L29*N29)</f>
      </c>
      <c r="U29" s="631">
        <f>IF(AND(E29="",F29="",F30=""),"","-")</f>
      </c>
      <c r="V29" s="358">
        <f>IF(AND(E29="",F30="",F29=""),"",P29*R29)</f>
      </c>
      <c r="W29" s="592">
        <f>IF(AND(E29="",F29="",F30=""),"","=")</f>
      </c>
      <c r="X29" s="379">
        <f>IF(AND(T29="",V29=""),"",IF(V29="",T29,IF(T29="",-1*V29,T29-V29)))</f>
      </c>
      <c r="Y29" s="577">
        <f>IF(AND(E29="",F29="",F30=""),"","=")</f>
      </c>
      <c r="Z29" s="578">
        <f>IF(AND(X29="",X30=""),"",IF(X29&gt;=0,FLOOR(X29/X30,1),-1*FLOOR(-1*X29/X30,1)))</f>
      </c>
      <c r="AA29" s="364">
        <f>IF(Z29="","",IF(Z29&gt;=0,(X29-(Z29*X30)),-1*(X29-(Z29*X30))))</f>
      </c>
      <c r="AB29" s="203">
        <f>IF(OR(AC29="",AC29=1),"","÷")</f>
      </c>
      <c r="AC29" s="366">
        <f>IF(OR(AA30="",AA29=""),"",IF(AA29&gt;=0,GCD(AA30,AA29),GCD(AA30,-1*AA29)))</f>
      </c>
      <c r="AD29" s="585" t="s">
        <v>1</v>
      </c>
      <c r="AE29" s="629">
        <f>IF(AND(AE32=0,AF32&lt;0),"-",AE32)</f>
      </c>
      <c r="AF29" s="380">
        <f>IF(AND(AE32=0,AF32&lt;0),-1*AF32,AF32)</f>
      </c>
      <c r="AG29" s="94"/>
      <c r="AH29" s="48"/>
    </row>
    <row r="30" spans="2:33" ht="45" customHeight="1" thickBot="1" thickTop="1">
      <c r="B30" s="570"/>
      <c r="C30" s="336"/>
      <c r="D30" s="600"/>
      <c r="E30" s="570"/>
      <c r="F30" s="338"/>
      <c r="G30" s="600"/>
      <c r="H30" s="353">
        <f>IF(AND(B29="",C30="",C30=""),"",IF(AND(C30="",C29=""),1,C30))</f>
      </c>
      <c r="I30" s="600"/>
      <c r="J30" s="355">
        <f>IF(AND(E29="",F30="",F30=""),"",IF(AND(F30="",F29=""),1,F30))</f>
      </c>
      <c r="K30" s="600"/>
      <c r="L30" s="357">
        <f>IF(AND(B29="",C30="",C30=""),"",IF(AND(C30="",C29=""),1,C30))</f>
      </c>
      <c r="M30" s="272">
        <f>IF(OR(C30=F30,F30=L30,N29=1),"","×")</f>
      </c>
      <c r="N30" s="470">
        <f>IF(AND(B29="",C30="",C29=""),"",IF(J30="",1,(LCM(H30,J30))/H30))</f>
      </c>
      <c r="O30" s="644"/>
      <c r="P30" s="359">
        <f>IF(AND(E29="",F30="",F30=""),"",IF(AND(F30="",F29=""),1,F30))</f>
      </c>
      <c r="Q30" s="272">
        <f>IF(OR(AND(E29="",F29="",F30=""),R30=1),"","×")</f>
      </c>
      <c r="R30" s="470">
        <f>IF(AND(E29="",F30="",F29=""),"",IF(H30="",1,(LCM(H30,J30))/J30))</f>
      </c>
      <c r="S30" s="639"/>
      <c r="T30" s="360">
        <f>IF(L30="","",L30*N30)</f>
      </c>
      <c r="U30" s="631"/>
      <c r="V30" s="361">
        <f>IF(P30="","",P30*R30)</f>
      </c>
      <c r="W30" s="592"/>
      <c r="X30" s="363">
        <f>IF(T30="",V30,IF(V30="",T30,V30))</f>
      </c>
      <c r="Y30" s="577"/>
      <c r="Z30" s="579"/>
      <c r="AA30" s="365">
        <f>IF(AA29=0,"",X30)</f>
      </c>
      <c r="AB30" s="76">
        <f>IF(OR(AC29="",AC29=1),"","÷")</f>
      </c>
      <c r="AC30" s="367">
        <f>AC29</f>
      </c>
      <c r="AD30" s="600"/>
      <c r="AE30" s="630"/>
      <c r="AF30" s="381">
        <f>AF33</f>
      </c>
      <c r="AG30" s="88"/>
    </row>
    <row r="31" spans="2:34" s="56" customFormat="1" ht="24" customHeight="1">
      <c r="B31" s="95"/>
      <c r="C31" s="58"/>
      <c r="D31" s="58"/>
      <c r="E31" s="58"/>
      <c r="F31" s="58"/>
      <c r="G31" s="58"/>
      <c r="H31" s="58"/>
      <c r="I31" s="58"/>
      <c r="J31" s="58"/>
      <c r="K31" s="58"/>
      <c r="L31" s="320"/>
      <c r="M31" s="315">
        <f>IF(L32="","","↓")</f>
      </c>
      <c r="N31" s="71"/>
      <c r="O31" s="91"/>
      <c r="P31" s="320"/>
      <c r="Q31" s="315">
        <f>IF(P32="","","↓")</f>
      </c>
      <c r="R31" s="71"/>
      <c r="S31" s="58"/>
      <c r="T31" s="91"/>
      <c r="U31" s="494">
        <f>IF(T32="","","↓")</f>
      </c>
      <c r="V31" s="97"/>
      <c r="W31" s="69"/>
      <c r="X31" s="455">
        <f>IF(OR(X29="",X29=0),"","↓")</f>
      </c>
      <c r="Y31" s="91"/>
      <c r="Z31" s="98"/>
      <c r="AA31" s="91"/>
      <c r="AB31" s="76"/>
      <c r="AC31" s="99"/>
      <c r="AD31" s="58"/>
      <c r="AE31" s="61"/>
      <c r="AF31" s="55"/>
      <c r="AG31" s="88"/>
      <c r="AH31" s="64"/>
    </row>
    <row r="32" spans="2:34" s="56" customFormat="1" ht="45" customHeight="1">
      <c r="B32" s="430"/>
      <c r="C32" s="430"/>
      <c r="D32" s="424"/>
      <c r="E32" s="429"/>
      <c r="F32" s="429"/>
      <c r="G32" s="58"/>
      <c r="H32" s="58"/>
      <c r="I32" s="58"/>
      <c r="J32" s="58"/>
      <c r="K32" s="58"/>
      <c r="L32" s="628">
        <f>IF(AND(B29="",C30="",C29=""),"",L29*N29)</f>
      </c>
      <c r="M32" s="628"/>
      <c r="N32" s="628"/>
      <c r="O32" s="202"/>
      <c r="P32" s="574">
        <f>IF(AND(E29="",F30="",F29=""),"",P29*R29)</f>
      </c>
      <c r="Q32" s="574"/>
      <c r="R32" s="574"/>
      <c r="S32" s="58"/>
      <c r="T32" s="474">
        <f>T29</f>
      </c>
      <c r="U32" s="321">
        <f>IF(T33="","","-")</f>
      </c>
      <c r="V32" s="474">
        <f>V29</f>
      </c>
      <c r="W32" s="69"/>
      <c r="X32" s="468">
        <f>IF(OR(X29="",X29=0),"","↓")</f>
      </c>
      <c r="Y32" s="91"/>
      <c r="Z32" s="428"/>
      <c r="AA32" s="428"/>
      <c r="AB32" s="76"/>
      <c r="AC32" s="99"/>
      <c r="AD32" s="58"/>
      <c r="AE32" s="622">
        <f>IF(AND(Z29=0,X29&gt;0),"",Z29)</f>
      </c>
      <c r="AF32" s="328">
        <f>IF(AC29="",AA29,AA29/AC29)</f>
      </c>
      <c r="AG32" s="88"/>
      <c r="AH32" s="64"/>
    </row>
    <row r="33" spans="2:34" s="56" customFormat="1" ht="45" customHeight="1">
      <c r="B33" s="95"/>
      <c r="C33" s="58"/>
      <c r="D33" s="58"/>
      <c r="E33" s="58"/>
      <c r="F33" s="58"/>
      <c r="G33" s="58"/>
      <c r="H33" s="58"/>
      <c r="I33" s="58"/>
      <c r="J33" s="58"/>
      <c r="K33" s="58"/>
      <c r="L33" s="573">
        <f>IF(L30="","",L30*N30)</f>
      </c>
      <c r="M33" s="573"/>
      <c r="N33" s="573"/>
      <c r="O33" s="202"/>
      <c r="P33" s="594">
        <f>IF(P30="","",P30*R30)</f>
      </c>
      <c r="Q33" s="594"/>
      <c r="R33" s="594"/>
      <c r="S33" s="58"/>
      <c r="T33" s="621">
        <f>T30</f>
      </c>
      <c r="U33" s="621"/>
      <c r="V33" s="621"/>
      <c r="W33" s="69"/>
      <c r="X33" s="637">
        <f>IF(OR(X29="",X29=0),"","↓")</f>
      </c>
      <c r="Y33" s="91"/>
      <c r="Z33" s="98"/>
      <c r="AA33" s="91"/>
      <c r="AB33" s="76"/>
      <c r="AC33" s="99"/>
      <c r="AD33" s="58"/>
      <c r="AE33" s="622"/>
      <c r="AF33" s="329">
        <f>IF(AC29="",AA30,AA30/AC30)</f>
      </c>
      <c r="AG33" s="88"/>
      <c r="AH33" s="64"/>
    </row>
    <row r="34" spans="2:34" s="56" customFormat="1" ht="18" customHeight="1">
      <c r="B34" s="95"/>
      <c r="C34" s="58"/>
      <c r="D34" s="58"/>
      <c r="E34" s="58"/>
      <c r="F34" s="58"/>
      <c r="G34" s="58"/>
      <c r="H34" s="58"/>
      <c r="I34" s="58"/>
      <c r="J34" s="58"/>
      <c r="K34" s="58"/>
      <c r="L34" s="91"/>
      <c r="M34" s="59"/>
      <c r="N34" s="69"/>
      <c r="O34" s="91"/>
      <c r="P34" s="91"/>
      <c r="Q34" s="96"/>
      <c r="R34" s="69"/>
      <c r="S34" s="58"/>
      <c r="T34" s="91"/>
      <c r="U34" s="69"/>
      <c r="V34" s="91"/>
      <c r="W34" s="69"/>
      <c r="X34" s="637"/>
      <c r="Y34" s="91"/>
      <c r="Z34" s="98"/>
      <c r="AA34" s="91"/>
      <c r="AB34" s="76"/>
      <c r="AC34" s="99"/>
      <c r="AD34" s="58"/>
      <c r="AE34" s="61"/>
      <c r="AF34" s="55"/>
      <c r="AG34" s="88"/>
      <c r="AH34" s="64"/>
    </row>
    <row r="35" spans="2:34" s="56" customFormat="1" ht="45" customHeight="1">
      <c r="B35" s="95"/>
      <c r="C35" s="58"/>
      <c r="D35" s="58"/>
      <c r="E35" s="58"/>
      <c r="F35" s="58"/>
      <c r="G35" s="58"/>
      <c r="H35" s="58"/>
      <c r="I35" s="58"/>
      <c r="J35" s="58"/>
      <c r="K35" s="58"/>
      <c r="L35" s="91"/>
      <c r="M35" s="59"/>
      <c r="N35" s="69"/>
      <c r="O35" s="91"/>
      <c r="P35" s="91"/>
      <c r="Q35" s="96"/>
      <c r="R35" s="69"/>
      <c r="S35" s="58"/>
      <c r="T35" s="452">
        <f>IF(OR(X29="",X29=0),"",X29)</f>
      </c>
      <c r="U35" s="452">
        <f>IF(T35="","","÷")</f>
      </c>
      <c r="V35" s="452">
        <f>IF(OR(X30="",X29=0),"",X30)</f>
      </c>
      <c r="W35" s="452">
        <f>IF(V35="","","=")</f>
      </c>
      <c r="X35" s="453">
        <f>IF(T35="","",IF(T35&lt;0,-1*INT(-1*T35/V35),INT(T35/V35)))</f>
      </c>
      <c r="Y35" s="457">
        <f>IF(OR(V35="",X29=0),"","余り")</f>
      </c>
      <c r="Z35" s="627">
        <f>IF(T35="","",IF(T35&lt;0,T35-(V35*X35),MOD(T35,V35)))</f>
      </c>
      <c r="AA35" s="627"/>
      <c r="AB35" s="441"/>
      <c r="AC35" s="442"/>
      <c r="AD35" s="58"/>
      <c r="AE35" s="61"/>
      <c r="AF35" s="55"/>
      <c r="AG35" s="88"/>
      <c r="AH35" s="64"/>
    </row>
    <row r="36" spans="2:34" s="56" customFormat="1" ht="45" customHeight="1">
      <c r="B36" s="95"/>
      <c r="C36" s="58"/>
      <c r="D36" s="58"/>
      <c r="E36" s="58"/>
      <c r="F36" s="58"/>
      <c r="G36" s="58"/>
      <c r="H36" s="58"/>
      <c r="I36" s="58"/>
      <c r="J36" s="58"/>
      <c r="K36" s="58"/>
      <c r="L36" s="91"/>
      <c r="M36" s="59"/>
      <c r="N36" s="69"/>
      <c r="O36" s="91"/>
      <c r="P36" s="91"/>
      <c r="Q36" s="96"/>
      <c r="R36" s="69"/>
      <c r="S36" s="58"/>
      <c r="T36" s="91"/>
      <c r="U36" s="69"/>
      <c r="V36" s="91"/>
      <c r="W36" s="69"/>
      <c r="X36" s="91"/>
      <c r="Y36" s="91"/>
      <c r="Z36" s="98"/>
      <c r="AA36" s="91"/>
      <c r="AB36" s="76"/>
      <c r="AC36" s="99"/>
      <c r="AD36" s="58"/>
      <c r="AE36" s="61"/>
      <c r="AF36" s="55"/>
      <c r="AG36" s="88"/>
      <c r="AH36" s="64"/>
    </row>
    <row r="37" spans="2:34" s="56" customFormat="1" ht="45" customHeight="1">
      <c r="B37" s="95"/>
      <c r="C37" s="58"/>
      <c r="D37" s="58"/>
      <c r="E37" s="58"/>
      <c r="F37" s="58"/>
      <c r="G37" s="58"/>
      <c r="H37" s="58"/>
      <c r="I37" s="58"/>
      <c r="J37" s="58"/>
      <c r="K37" s="58"/>
      <c r="L37" s="91"/>
      <c r="M37" s="59"/>
      <c r="N37" s="69"/>
      <c r="O37" s="91"/>
      <c r="P37" s="91"/>
      <c r="Q37" s="96"/>
      <c r="R37" s="69"/>
      <c r="S37" s="58"/>
      <c r="T37" s="91"/>
      <c r="U37" s="69"/>
      <c r="V37" s="91"/>
      <c r="W37" s="69"/>
      <c r="X37" s="91"/>
      <c r="Y37" s="91"/>
      <c r="Z37" s="98"/>
      <c r="AA37" s="91"/>
      <c r="AB37" s="76"/>
      <c r="AC37" s="99"/>
      <c r="AD37" s="58"/>
      <c r="AE37" s="61"/>
      <c r="AF37" s="55"/>
      <c r="AG37" s="88"/>
      <c r="AH37" s="64"/>
    </row>
    <row r="38" spans="2:34" s="56" customFormat="1" ht="45" customHeight="1">
      <c r="B38" s="95"/>
      <c r="C38" s="58"/>
      <c r="D38" s="58"/>
      <c r="E38" s="58"/>
      <c r="F38" s="58"/>
      <c r="G38" s="58"/>
      <c r="H38" s="58"/>
      <c r="I38" s="58"/>
      <c r="J38" s="58"/>
      <c r="K38" s="58"/>
      <c r="L38" s="91"/>
      <c r="M38" s="59"/>
      <c r="N38" s="69"/>
      <c r="O38" s="91"/>
      <c r="P38" s="91"/>
      <c r="Q38" s="96"/>
      <c r="R38" s="69"/>
      <c r="S38" s="58"/>
      <c r="T38" s="91"/>
      <c r="U38" s="69"/>
      <c r="V38" s="91"/>
      <c r="W38" s="69"/>
      <c r="X38" s="91"/>
      <c r="Y38" s="91"/>
      <c r="Z38" s="98"/>
      <c r="AA38" s="91"/>
      <c r="AB38" s="76"/>
      <c r="AC38" s="99"/>
      <c r="AD38" s="58"/>
      <c r="AE38" s="61"/>
      <c r="AF38" s="55"/>
      <c r="AG38" s="88"/>
      <c r="AH38" s="64"/>
    </row>
    <row r="39" spans="2:34" s="82" customFormat="1" ht="45" customHeight="1">
      <c r="B39" s="563" t="s">
        <v>10</v>
      </c>
      <c r="C39" s="563"/>
      <c r="D39" s="563"/>
      <c r="E39" s="34"/>
      <c r="F39" s="153"/>
      <c r="G39" s="247"/>
      <c r="H39" s="247"/>
      <c r="I39" s="247"/>
      <c r="J39" s="247"/>
      <c r="K39" s="581" t="s">
        <v>65</v>
      </c>
      <c r="L39" s="581"/>
      <c r="M39" s="581"/>
      <c r="N39" s="581"/>
      <c r="O39" s="581"/>
      <c r="P39" s="581"/>
      <c r="Q39" s="581"/>
      <c r="R39" s="581"/>
      <c r="S39" s="581"/>
      <c r="T39" s="581"/>
      <c r="U39" s="581"/>
      <c r="V39" s="581"/>
      <c r="W39" s="581"/>
      <c r="X39" s="581"/>
      <c r="Y39" s="581"/>
      <c r="Z39" s="581"/>
      <c r="AA39" s="153"/>
      <c r="AB39" s="153"/>
      <c r="AC39" s="153"/>
      <c r="AD39" s="153"/>
      <c r="AE39" s="153"/>
      <c r="AF39" s="153"/>
      <c r="AH39" s="64"/>
    </row>
    <row r="40" spans="15:34" ht="45" customHeight="1" thickBot="1">
      <c r="O40" s="66"/>
      <c r="P40" s="100"/>
      <c r="Q40" s="100"/>
      <c r="R40" s="100"/>
      <c r="S40" s="100"/>
      <c r="T40" s="100"/>
      <c r="U40" s="100"/>
      <c r="X40" s="66"/>
      <c r="Y40" s="625" t="s">
        <v>16</v>
      </c>
      <c r="Z40" s="626"/>
      <c r="AA40" s="626"/>
      <c r="AB40" s="626"/>
      <c r="AC40" s="626"/>
      <c r="AD40" s="100"/>
      <c r="AE40" s="587" t="s">
        <v>17</v>
      </c>
      <c r="AF40" s="588"/>
      <c r="AG40" s="39"/>
      <c r="AH40" s="40"/>
    </row>
    <row r="41" spans="2:34" ht="45" customHeight="1" thickBot="1">
      <c r="B41" s="569">
        <v>1</v>
      </c>
      <c r="C41" s="335">
        <v>1</v>
      </c>
      <c r="D41" s="572" t="s">
        <v>3</v>
      </c>
      <c r="E41" s="569"/>
      <c r="F41" s="337">
        <v>1</v>
      </c>
      <c r="G41" s="567" t="s">
        <v>1</v>
      </c>
      <c r="H41" s="382"/>
      <c r="I41" s="572" t="s">
        <v>3</v>
      </c>
      <c r="J41" s="479"/>
      <c r="K41" s="567" t="s">
        <v>1</v>
      </c>
      <c r="L41" s="337"/>
      <c r="M41" s="102" t="s">
        <v>6</v>
      </c>
      <c r="N41" s="480"/>
      <c r="O41" s="243" t="s">
        <v>5</v>
      </c>
      <c r="P41" s="386"/>
      <c r="Q41" s="582" t="s">
        <v>2</v>
      </c>
      <c r="R41" s="339"/>
      <c r="S41" s="237" t="s">
        <v>6</v>
      </c>
      <c r="T41" s="476"/>
      <c r="U41" s="243" t="s">
        <v>5</v>
      </c>
      <c r="V41" s="388"/>
      <c r="W41" s="612" t="s">
        <v>1</v>
      </c>
      <c r="X41" s="343"/>
      <c r="Y41" s="585" t="s">
        <v>1</v>
      </c>
      <c r="Z41" s="623"/>
      <c r="AA41" s="345"/>
      <c r="AB41" s="152" t="s">
        <v>5</v>
      </c>
      <c r="AC41" s="347"/>
      <c r="AD41" s="585" t="s">
        <v>1</v>
      </c>
      <c r="AE41" s="610"/>
      <c r="AF41" s="349"/>
      <c r="AG41" s="47"/>
      <c r="AH41" s="48" t="str">
        <f>IF(AE41=AE47,"4","0")</f>
        <v>4</v>
      </c>
    </row>
    <row r="42" spans="2:34" ht="45" customHeight="1" thickBot="1" thickTop="1">
      <c r="B42" s="570"/>
      <c r="C42" s="336">
        <v>2</v>
      </c>
      <c r="D42" s="572"/>
      <c r="E42" s="570"/>
      <c r="F42" s="338">
        <v>3</v>
      </c>
      <c r="G42" s="567"/>
      <c r="H42" s="383"/>
      <c r="I42" s="572"/>
      <c r="J42" s="384"/>
      <c r="K42" s="567"/>
      <c r="L42" s="340"/>
      <c r="M42" s="106" t="s">
        <v>6</v>
      </c>
      <c r="N42" s="475"/>
      <c r="O42" s="244" t="str">
        <f>O41</f>
        <v>÷</v>
      </c>
      <c r="P42" s="387"/>
      <c r="Q42" s="582"/>
      <c r="R42" s="338"/>
      <c r="S42" s="236" t="s">
        <v>6</v>
      </c>
      <c r="T42" s="385"/>
      <c r="U42" s="244" t="str">
        <f>U41</f>
        <v>÷</v>
      </c>
      <c r="V42" s="389"/>
      <c r="W42" s="612"/>
      <c r="X42" s="344"/>
      <c r="Y42" s="600"/>
      <c r="Z42" s="624"/>
      <c r="AA42" s="346"/>
      <c r="AB42" s="151" t="s">
        <v>5</v>
      </c>
      <c r="AC42" s="348"/>
      <c r="AD42" s="600"/>
      <c r="AE42" s="611"/>
      <c r="AF42" s="350"/>
      <c r="AG42" s="56"/>
      <c r="AH42" s="35" t="str">
        <f>IF(AF41=AF47,"2","0")</f>
        <v>2</v>
      </c>
    </row>
    <row r="43" spans="2:34" s="56" customFormat="1" ht="45" customHeight="1">
      <c r="B43" s="57"/>
      <c r="C43" s="62"/>
      <c r="D43" s="62"/>
      <c r="E43" s="62"/>
      <c r="F43" s="62"/>
      <c r="G43" s="58"/>
      <c r="H43" s="58"/>
      <c r="I43" s="58"/>
      <c r="J43" s="58"/>
      <c r="K43" s="58"/>
      <c r="L43" s="62"/>
      <c r="M43" s="108"/>
      <c r="N43" s="62"/>
      <c r="O43" s="109"/>
      <c r="P43" s="109"/>
      <c r="Q43" s="62"/>
      <c r="R43" s="62"/>
      <c r="S43" s="62"/>
      <c r="T43" s="62"/>
      <c r="U43" s="110"/>
      <c r="V43" s="108"/>
      <c r="W43" s="62"/>
      <c r="X43" s="62"/>
      <c r="Y43" s="62"/>
      <c r="Z43" s="111"/>
      <c r="AA43" s="586" t="s">
        <v>34</v>
      </c>
      <c r="AB43" s="586"/>
      <c r="AC43" s="586"/>
      <c r="AD43" s="586"/>
      <c r="AE43" s="616">
        <f>IF(AND(AE41="",AF41="",AF42=""),"",IF(AH41+AH42+AH43&gt;6,"◎",""))</f>
      </c>
      <c r="AF43" s="616"/>
      <c r="AH43" s="35" t="str">
        <f>IF(AF42=AF48,"2","0")</f>
        <v>2</v>
      </c>
    </row>
    <row r="44" spans="2:34" s="56" customFormat="1" ht="45" customHeight="1">
      <c r="B44" s="57"/>
      <c r="C44" s="62"/>
      <c r="D44" s="62"/>
      <c r="E44" s="62"/>
      <c r="F44" s="62"/>
      <c r="G44" s="58"/>
      <c r="H44" s="58"/>
      <c r="I44" s="58"/>
      <c r="J44" s="58"/>
      <c r="K44" s="58"/>
      <c r="L44" s="62"/>
      <c r="M44" s="108"/>
      <c r="N44" s="62"/>
      <c r="O44" s="109"/>
      <c r="P44" s="109"/>
      <c r="Q44" s="62"/>
      <c r="R44" s="62"/>
      <c r="S44" s="62"/>
      <c r="T44" s="62"/>
      <c r="U44" s="110"/>
      <c r="V44" s="108"/>
      <c r="W44" s="62"/>
      <c r="X44" s="62"/>
      <c r="Y44" s="62"/>
      <c r="Z44" s="111"/>
      <c r="AA44" s="586"/>
      <c r="AB44" s="586"/>
      <c r="AC44" s="586"/>
      <c r="AD44" s="586"/>
      <c r="AE44" s="617"/>
      <c r="AF44" s="617"/>
      <c r="AH44" s="35"/>
    </row>
    <row r="45" spans="2:34" s="56" customFormat="1" ht="45" customHeight="1">
      <c r="B45" s="609" t="s">
        <v>38</v>
      </c>
      <c r="C45" s="609"/>
      <c r="D45" s="609"/>
      <c r="E45" s="174"/>
      <c r="F45" s="154"/>
      <c r="G45" s="248"/>
      <c r="H45" s="248"/>
      <c r="I45" s="248"/>
      <c r="J45" s="248"/>
      <c r="K45" s="248"/>
      <c r="L45" s="154"/>
      <c r="M45" s="596" t="s">
        <v>32</v>
      </c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63"/>
      <c r="AE45" s="168"/>
      <c r="AF45" s="168"/>
      <c r="AH45" s="64"/>
    </row>
    <row r="46" spans="2:34" s="56" customFormat="1" ht="45" customHeight="1" thickBot="1">
      <c r="B46" s="112"/>
      <c r="D46" s="62"/>
      <c r="E46" s="62"/>
      <c r="G46" s="58"/>
      <c r="H46" s="58"/>
      <c r="I46" s="58"/>
      <c r="J46" s="58"/>
      <c r="K46" s="58"/>
      <c r="M46" s="108"/>
      <c r="O46" s="62"/>
      <c r="P46" s="113"/>
      <c r="Q46" s="113"/>
      <c r="R46" s="113"/>
      <c r="S46" s="113"/>
      <c r="U46" s="113"/>
      <c r="V46" s="113"/>
      <c r="W46" s="113"/>
      <c r="Y46" s="66"/>
      <c r="Z46" s="38"/>
      <c r="AA46" s="38"/>
      <c r="AB46" s="38"/>
      <c r="AC46" s="38"/>
      <c r="AD46" s="114"/>
      <c r="AE46" s="587" t="s">
        <v>17</v>
      </c>
      <c r="AF46" s="588"/>
      <c r="AH46" s="64"/>
    </row>
    <row r="47" spans="2:33" ht="45" customHeight="1" thickBot="1">
      <c r="B47" s="561"/>
      <c r="C47" s="390"/>
      <c r="D47" s="572" t="s">
        <v>6</v>
      </c>
      <c r="E47" s="561"/>
      <c r="F47" s="392"/>
      <c r="G47" s="567" t="s">
        <v>1</v>
      </c>
      <c r="H47" s="394">
        <f>IF(AND(B47="",C48="",C47=""),"",IF(AND(C47="",C48=""),B47,B47*C48+C47))</f>
      </c>
      <c r="I47" s="566">
        <f>IF(AND(E47="",F47="",F48=""),"","×")</f>
      </c>
      <c r="J47" s="481">
        <f>IF(AND(E47="",F48="",F47=""),"",IF(AND(F48="",F47=""),E47,E47*F48+F47))</f>
      </c>
      <c r="K47" s="559">
        <f>IF(AND(E47="",F47="",F48=""),"","=")</f>
      </c>
      <c r="L47" s="482">
        <f>IF(J47="","",H47)</f>
      </c>
      <c r="M47" s="178">
        <f>IF(AND(E47="",F47="",F48=""),"","×")</f>
      </c>
      <c r="N47" s="398">
        <f>J47</f>
      </c>
      <c r="O47" s="104">
        <f>IF(OR(P47="",P47=1),"","÷")</f>
      </c>
      <c r="P47" s="399">
        <f>IF(OR(L48="",N47=""),"",GCD(L48,N47))</f>
      </c>
      <c r="Q47" s="585">
        <f>IF(AND(E47="",F47="",F48=""),"","=")</f>
      </c>
      <c r="R47" s="397">
        <f>IF(N48="","",L47)</f>
      </c>
      <c r="S47" s="178">
        <f>IF(AND(E47="",F47="",F48=""),"","×")</f>
      </c>
      <c r="T47" s="482">
        <f>IF(OR(N47="",P47=""),"",N47/P47)</f>
      </c>
      <c r="U47" s="104">
        <f>IF(OR(V47="",V47=1),"","÷")</f>
      </c>
      <c r="V47" s="399">
        <f>IF(AND(R47="",T48=""),"",GCD(R47,T48))</f>
      </c>
      <c r="W47" s="559">
        <f>IF(AND(E47="",F47="",F48=""),"","=")</f>
      </c>
      <c r="X47" s="402">
        <f>IF(V47="","",R47*T47/V47)</f>
      </c>
      <c r="Y47" s="585">
        <f>IF(AND(E47="",F47="",F48=""),"","=")</f>
      </c>
      <c r="Z47" s="604">
        <f>IF(AND(X47="",X48=""),"",IF(X47&lt;X48,"",FLOOR(X47/X48,1)))</f>
      </c>
      <c r="AA47" s="404">
        <f>IF(AND(X47="",X48=""),"",IF(X47&lt;X48,X47,(X47-(Z47*X48))))</f>
      </c>
      <c r="AB47" s="180">
        <f>IF(OR(AC47="",AC47=1),"","÷")</f>
      </c>
      <c r="AC47" s="406">
        <f>IF(OR(AA47="",AA48=""),"",GCD(AA47,AA48))</f>
      </c>
      <c r="AD47" s="585" t="s">
        <v>1</v>
      </c>
      <c r="AE47" s="598">
        <f>IF(X47=0,0,Z47)</f>
      </c>
      <c r="AF47" s="368">
        <f>IF(AC47="",AA47,AA47/AC47)</f>
      </c>
      <c r="AG47" s="115"/>
    </row>
    <row r="48" spans="2:33" ht="45" customHeight="1" thickBot="1" thickTop="1">
      <c r="B48" s="562"/>
      <c r="C48" s="391"/>
      <c r="D48" s="572"/>
      <c r="E48" s="562"/>
      <c r="F48" s="393"/>
      <c r="G48" s="567"/>
      <c r="H48" s="395">
        <f>IF(AND(B47="",C48="",C47=""),"",IF(AND(C48="",C47=""),1,C48))</f>
      </c>
      <c r="I48" s="566"/>
      <c r="J48" s="396">
        <f>IF(AND(E47="",F48="",F47=""),"",IF(AND(F48="",F47),1,F48))</f>
      </c>
      <c r="K48" s="559"/>
      <c r="L48" s="395">
        <f>IF(J48="","",H48)</f>
      </c>
      <c r="M48" s="179">
        <f>IF(AND(E47="",F47="",F48=""),"","×")</f>
      </c>
      <c r="N48" s="483">
        <f>J48</f>
      </c>
      <c r="O48" s="238">
        <f>O47</f>
      </c>
      <c r="P48" s="400">
        <f>P47</f>
      </c>
      <c r="Q48" s="585"/>
      <c r="R48" s="483">
        <f>IF(OR(L48="",P48=""),"",L48/P48)</f>
      </c>
      <c r="S48" s="179">
        <f>IF(AND(E47="",F47="",F48=""),"","×")</f>
      </c>
      <c r="T48" s="401">
        <f>IF(N48="","",N48)</f>
      </c>
      <c r="U48" s="238">
        <f>U47</f>
      </c>
      <c r="V48" s="400">
        <f>V47</f>
      </c>
      <c r="W48" s="559"/>
      <c r="X48" s="403">
        <f>IF(V48="","",R48*T48/V48)</f>
      </c>
      <c r="Y48" s="585"/>
      <c r="Z48" s="605"/>
      <c r="AA48" s="405">
        <f>IF(AA47=0,"",X48)</f>
      </c>
      <c r="AB48" s="46">
        <f>IF(OR(AC47="",AC47=1),"","÷")</f>
      </c>
      <c r="AC48" s="407">
        <f>AC47</f>
      </c>
      <c r="AD48" s="585"/>
      <c r="AE48" s="599"/>
      <c r="AF48" s="369">
        <f>IF(AC47="",AA48,AA48/AC48)</f>
      </c>
      <c r="AG48" s="116"/>
    </row>
    <row r="49" spans="2:34" s="56" customFormat="1" ht="18" customHeight="1">
      <c r="B49" s="95"/>
      <c r="C49" s="62"/>
      <c r="D49" s="62"/>
      <c r="E49" s="62"/>
      <c r="F49" s="62"/>
      <c r="G49" s="58"/>
      <c r="H49" s="58"/>
      <c r="I49" s="58"/>
      <c r="J49" s="58"/>
      <c r="K49" s="58"/>
      <c r="L49" s="117"/>
      <c r="M49" s="118"/>
      <c r="N49" s="117"/>
      <c r="O49" s="109"/>
      <c r="P49" s="119"/>
      <c r="Q49" s="62"/>
      <c r="R49" s="117"/>
      <c r="S49" s="447">
        <f>IF(AND(R47="",R48=""),"","↓")</f>
      </c>
      <c r="T49" s="447"/>
      <c r="U49" s="110"/>
      <c r="V49" s="118"/>
      <c r="W49" s="62"/>
      <c r="X49" s="120"/>
      <c r="Y49" s="62"/>
      <c r="Z49" s="121"/>
      <c r="AA49" s="117"/>
      <c r="AB49" s="117"/>
      <c r="AC49" s="117"/>
      <c r="AD49" s="110"/>
      <c r="AE49" s="122"/>
      <c r="AF49" s="108"/>
      <c r="AG49" s="116"/>
      <c r="AH49" s="64"/>
    </row>
    <row r="50" spans="2:34" s="56" customFormat="1" ht="31.5" customHeight="1" thickBot="1">
      <c r="B50" s="431"/>
      <c r="C50" s="432"/>
      <c r="D50" s="426"/>
      <c r="E50" s="433"/>
      <c r="F50" s="434"/>
      <c r="G50" s="58"/>
      <c r="H50" s="58"/>
      <c r="I50" s="58"/>
      <c r="J50" s="58"/>
      <c r="K50" s="58"/>
      <c r="L50" s="117"/>
      <c r="M50" s="118"/>
      <c r="N50" s="117"/>
      <c r="O50" s="109"/>
      <c r="P50" s="119"/>
      <c r="Q50" s="559">
        <f>IF(AND(E47="",F47="",F48=""),"","=")</f>
      </c>
      <c r="R50" s="482">
        <f>IF(AND(R47="",V47=""),"",R47/V47)</f>
      </c>
      <c r="S50" s="178">
        <f>IF(AND(E47="",F47="",F48=""),"","×")</f>
      </c>
      <c r="T50" s="482">
        <f>IF(OR(N47="",P47=""),"",N47/P47)</f>
      </c>
      <c r="U50" s="559">
        <f>IF(AND(E47="",F47="",F48=""),"","=")</f>
      </c>
      <c r="V50" s="595">
        <f>IF(X47="","","→")</f>
      </c>
      <c r="W50" s="559"/>
      <c r="X50" s="402">
        <f>IF(OR(R50="",T50=""),"",R50*T50)</f>
      </c>
      <c r="Y50" s="585"/>
      <c r="Z50" s="620">
        <f>IF(X47="","","↴")</f>
      </c>
      <c r="AA50" s="425"/>
      <c r="AB50" s="435">
        <f>IF(AND(B50="",E50=""),"",B50*E50)</f>
      </c>
      <c r="AC50" s="435"/>
      <c r="AD50" s="619" t="s">
        <v>1</v>
      </c>
      <c r="AE50" s="618">
        <f>IF(X50=0,0,Z50)</f>
      </c>
      <c r="AF50" s="310">
        <f>IF(AC50="",AA50,AA50/AC50)</f>
        <v>0</v>
      </c>
      <c r="AG50" s="116"/>
      <c r="AH50" s="64"/>
    </row>
    <row r="51" spans="2:34" s="56" customFormat="1" ht="31.5" customHeight="1" thickTop="1">
      <c r="B51" s="95"/>
      <c r="C51" s="62"/>
      <c r="D51" s="62"/>
      <c r="E51" s="62"/>
      <c r="F51" s="62"/>
      <c r="G51" s="58"/>
      <c r="H51" s="58"/>
      <c r="I51" s="58"/>
      <c r="J51" s="58"/>
      <c r="K51" s="58"/>
      <c r="L51" s="117"/>
      <c r="M51" s="118"/>
      <c r="N51" s="117"/>
      <c r="O51" s="109"/>
      <c r="P51" s="119"/>
      <c r="Q51" s="559"/>
      <c r="R51" s="483">
        <f>IF(OR(L48="",P48=""),"",L48/P48)</f>
      </c>
      <c r="S51" s="448">
        <f>IF(AND(E47="",F47="",F48=""),"","×")</f>
      </c>
      <c r="T51" s="483">
        <f>IF(AND(T48="",V48=""),"",T48/V48)</f>
      </c>
      <c r="U51" s="559"/>
      <c r="V51" s="595"/>
      <c r="W51" s="559"/>
      <c r="X51" s="403">
        <f>IF(OR(R51="",T51=""),"",R51*T51)</f>
      </c>
      <c r="Y51" s="585"/>
      <c r="Z51" s="620"/>
      <c r="AA51" s="75"/>
      <c r="AB51" s="311"/>
      <c r="AC51" s="310">
        <f>AC50</f>
        <v>0</v>
      </c>
      <c r="AD51" s="619"/>
      <c r="AE51" s="618"/>
      <c r="AF51" s="310">
        <f>IF(AC50="",AA51,AA51/AC51)</f>
        <v>0</v>
      </c>
      <c r="AG51" s="116"/>
      <c r="AH51" s="64"/>
    </row>
    <row r="52" spans="2:34" s="56" customFormat="1" ht="13.5" customHeight="1">
      <c r="B52" s="95"/>
      <c r="C52" s="62"/>
      <c r="D52" s="62"/>
      <c r="E52" s="62"/>
      <c r="F52" s="62"/>
      <c r="G52" s="58"/>
      <c r="H52" s="58"/>
      <c r="I52" s="58"/>
      <c r="J52" s="58"/>
      <c r="K52" s="58"/>
      <c r="L52" s="117"/>
      <c r="M52" s="118"/>
      <c r="N52" s="117"/>
      <c r="O52" s="109"/>
      <c r="P52" s="119"/>
      <c r="Q52" s="62"/>
      <c r="R52" s="117"/>
      <c r="S52" s="87"/>
      <c r="T52" s="117"/>
      <c r="U52" s="110"/>
      <c r="V52" s="118"/>
      <c r="W52" s="62"/>
      <c r="X52" s="120"/>
      <c r="Y52" s="62"/>
      <c r="Z52" s="437"/>
      <c r="AA52" s="117"/>
      <c r="AB52" s="117"/>
      <c r="AC52" s="117"/>
      <c r="AD52" s="110"/>
      <c r="AE52" s="122"/>
      <c r="AF52" s="108"/>
      <c r="AG52" s="116"/>
      <c r="AH52" s="64"/>
    </row>
    <row r="53" spans="2:33" ht="31.5" customHeight="1" thickBot="1">
      <c r="B53" s="564">
        <f>B47</f>
        <v>0</v>
      </c>
      <c r="C53" s="220">
        <f>IF(C47="","",C47)</f>
      </c>
      <c r="D53" s="565" t="s">
        <v>3</v>
      </c>
      <c r="E53" s="220"/>
      <c r="F53" s="220">
        <f>IF(F47="","",F47)</f>
      </c>
      <c r="G53" s="249"/>
      <c r="H53" s="231"/>
      <c r="I53" s="231"/>
      <c r="J53" s="231"/>
      <c r="K53" s="559">
        <f>IF(AND(E47="",F47="",F48=""),"","=")</f>
      </c>
      <c r="L53" s="397">
        <f>IF(J47="","",H47)</f>
      </c>
      <c r="M53" s="178">
        <f>IF(AND(E47="",F47="",F48=""),"","×")</f>
      </c>
      <c r="N53" s="482">
        <f>J47</f>
      </c>
      <c r="O53" s="104">
        <f>IF(OR(P53="",P53=1),"","÷")</f>
      </c>
      <c r="P53" s="399">
        <f>IF(OR(L53="",N54=""),"",GCD(L53,N54))</f>
      </c>
      <c r="Q53" s="585">
        <f>IF(AND(E47="",F47="",F48=""),"","=")</f>
      </c>
      <c r="R53" s="482">
        <f>IF(OR(L53="",P53=""),"",L53/P53)</f>
      </c>
      <c r="S53" s="178">
        <f>IF(AND(E47="",F47="",F48=""),"","×")</f>
      </c>
      <c r="T53" s="398">
        <f>IF(N53="","",N53)</f>
      </c>
      <c r="U53" s="104">
        <f>IF(OR(V53="",V53=1),"","÷")</f>
      </c>
      <c r="V53" s="399">
        <f>IF(AND(R54="",T53=""),"",GCD(R54,T53))</f>
      </c>
      <c r="W53" s="559"/>
      <c r="X53" s="322"/>
      <c r="Y53" s="575"/>
      <c r="Z53" s="560">
        <f>IF(X47="","","↓")</f>
      </c>
      <c r="AA53" s="124"/>
      <c r="AB53" s="125"/>
      <c r="AC53" s="126"/>
      <c r="AD53" s="127"/>
      <c r="AE53" s="123"/>
      <c r="AF53" s="124"/>
      <c r="AG53" s="115"/>
    </row>
    <row r="54" spans="2:33" ht="31.5" customHeight="1" thickTop="1">
      <c r="B54" s="564"/>
      <c r="C54" s="220">
        <f>IF(C48="","",C48)</f>
      </c>
      <c r="D54" s="565"/>
      <c r="E54" s="220"/>
      <c r="F54" s="220">
        <f>IF(F48="","",F48)</f>
      </c>
      <c r="G54" s="249"/>
      <c r="H54" s="231"/>
      <c r="I54" s="231"/>
      <c r="J54" s="231"/>
      <c r="K54" s="559"/>
      <c r="L54" s="483">
        <f>IF(J48="","",H48)</f>
      </c>
      <c r="M54" s="179">
        <f>IF(AND(E47="",F47="",F48=""),"","×")</f>
      </c>
      <c r="N54" s="396">
        <f>J48</f>
      </c>
      <c r="O54" s="238">
        <f>O53</f>
      </c>
      <c r="P54" s="400">
        <f>P53</f>
      </c>
      <c r="Q54" s="585"/>
      <c r="R54" s="395">
        <f>IF(L54="","",L54)</f>
      </c>
      <c r="S54" s="179">
        <f>IF(AND(E47="",F47="",F48=""),"","×")</f>
      </c>
      <c r="T54" s="484">
        <f>IF(OR(N54="",P54=""),"",N54/P54)</f>
      </c>
      <c r="U54" s="238">
        <f>U53</f>
      </c>
      <c r="V54" s="400">
        <f>V53</f>
      </c>
      <c r="W54" s="559"/>
      <c r="X54" s="322"/>
      <c r="Y54" s="575"/>
      <c r="Z54" s="560"/>
      <c r="AA54" s="124"/>
      <c r="AB54" s="125"/>
      <c r="AC54" s="126"/>
      <c r="AD54" s="127"/>
      <c r="AE54" s="123"/>
      <c r="AF54" s="124"/>
      <c r="AG54" s="116"/>
    </row>
    <row r="55" spans="2:34" s="56" customFormat="1" ht="18" customHeight="1">
      <c r="B55" s="221"/>
      <c r="C55" s="222"/>
      <c r="D55" s="222"/>
      <c r="E55" s="222"/>
      <c r="F55" s="222"/>
      <c r="G55" s="58"/>
      <c r="H55" s="58"/>
      <c r="I55" s="58"/>
      <c r="J55" s="58"/>
      <c r="K55" s="58"/>
      <c r="L55" s="117"/>
      <c r="M55" s="118"/>
      <c r="N55" s="117"/>
      <c r="O55" s="109"/>
      <c r="P55" s="119"/>
      <c r="Q55" s="62"/>
      <c r="R55" s="117"/>
      <c r="S55" s="447">
        <f>IF(AND(R53="",R54=""),"","↓")</f>
      </c>
      <c r="T55" s="447"/>
      <c r="U55" s="110"/>
      <c r="V55" s="118"/>
      <c r="W55" s="62"/>
      <c r="X55" s="120"/>
      <c r="Y55" s="62"/>
      <c r="Z55" s="437"/>
      <c r="AA55" s="117"/>
      <c r="AB55" s="117"/>
      <c r="AC55" s="117"/>
      <c r="AD55" s="110"/>
      <c r="AE55" s="122"/>
      <c r="AF55" s="108"/>
      <c r="AG55" s="116"/>
      <c r="AH55" s="64"/>
    </row>
    <row r="56" spans="2:33" ht="31.5" customHeight="1" thickBot="1">
      <c r="B56" s="564">
        <f>B47</f>
        <v>0</v>
      </c>
      <c r="C56" s="220">
        <f>IF(C47="","",C47)</f>
      </c>
      <c r="D56" s="565" t="s">
        <v>3</v>
      </c>
      <c r="E56" s="220"/>
      <c r="F56" s="220">
        <f>IF(F47="","",F47)</f>
      </c>
      <c r="G56" s="249"/>
      <c r="H56" s="231"/>
      <c r="I56" s="231"/>
      <c r="J56" s="231"/>
      <c r="K56" s="73"/>
      <c r="L56" s="149"/>
      <c r="M56" s="75"/>
      <c r="N56" s="129"/>
      <c r="O56" s="130"/>
      <c r="P56" s="77"/>
      <c r="Q56" s="645">
        <f>IF(AND(E47="",F47="",F48=""),"","=")</f>
      </c>
      <c r="R56" s="482">
        <f>IF(R53="","",R53)</f>
      </c>
      <c r="S56" s="178">
        <f>IF(AND(E47="",F47="",F48=""),"","×")</f>
      </c>
      <c r="T56" s="482">
        <f>IF(AND(T53="",V53=""),"",T53/V53)</f>
      </c>
      <c r="U56" s="559">
        <f>IF(AND(E47="",F47="",F48=""),"","=")</f>
      </c>
      <c r="V56" s="595">
        <f>IF(L53="","","→")</f>
      </c>
      <c r="W56" s="559"/>
      <c r="X56" s="402">
        <f>IF(OR(R56="",T56=""),"",R56*T56)</f>
      </c>
      <c r="Y56" s="575"/>
      <c r="Z56" s="560">
        <f>IF(X47="","","↓")</f>
      </c>
      <c r="AA56" s="124"/>
      <c r="AB56" s="125"/>
      <c r="AC56" s="126"/>
      <c r="AD56" s="127"/>
      <c r="AE56" s="123"/>
      <c r="AF56" s="124"/>
      <c r="AG56" s="115"/>
    </row>
    <row r="57" spans="2:33" ht="31.5" customHeight="1" thickTop="1">
      <c r="B57" s="564"/>
      <c r="C57" s="220">
        <f>IF(C48="","",C48)</f>
      </c>
      <c r="D57" s="565"/>
      <c r="E57" s="220"/>
      <c r="F57" s="220">
        <f>IF(F48="","",F48)</f>
      </c>
      <c r="G57" s="249"/>
      <c r="H57" s="231"/>
      <c r="I57" s="231"/>
      <c r="J57" s="231"/>
      <c r="K57" s="73"/>
      <c r="L57" s="75"/>
      <c r="M57" s="75"/>
      <c r="N57" s="72"/>
      <c r="O57" s="130"/>
      <c r="P57" s="77"/>
      <c r="Q57" s="645"/>
      <c r="R57" s="483">
        <f>IF(OR(L54="",P54=""),"",R54/V54)</f>
      </c>
      <c r="S57" s="179">
        <f>IF(AND(E47="",F47="",F48=""),"","×")</f>
      </c>
      <c r="T57" s="483">
        <f>IF(T54="","",T54)</f>
      </c>
      <c r="U57" s="559"/>
      <c r="V57" s="595"/>
      <c r="W57" s="559"/>
      <c r="X57" s="403">
        <f>IF(OR(R57="",T57=""),"",R57*T57)</f>
      </c>
      <c r="Y57" s="575"/>
      <c r="Z57" s="560"/>
      <c r="AA57" s="124"/>
      <c r="AB57" s="125"/>
      <c r="AC57" s="126"/>
      <c r="AD57" s="127"/>
      <c r="AE57" s="123"/>
      <c r="AF57" s="124"/>
      <c r="AG57" s="116"/>
    </row>
    <row r="58" spans="2:34" s="56" customFormat="1" ht="18.75" customHeight="1">
      <c r="B58" s="95"/>
      <c r="C58" s="62"/>
      <c r="D58" s="62"/>
      <c r="E58" s="62"/>
      <c r="F58" s="62"/>
      <c r="G58" s="58"/>
      <c r="H58" s="58"/>
      <c r="I58" s="58"/>
      <c r="J58" s="58"/>
      <c r="K58" s="58"/>
      <c r="L58" s="117"/>
      <c r="M58" s="118"/>
      <c r="N58" s="117"/>
      <c r="O58" s="109"/>
      <c r="P58" s="119"/>
      <c r="Q58" s="62"/>
      <c r="R58" s="117"/>
      <c r="S58" s="87"/>
      <c r="T58" s="117"/>
      <c r="U58" s="110"/>
      <c r="V58" s="118"/>
      <c r="W58" s="62"/>
      <c r="X58" s="490">
        <f>IF(X47="","","↓")</f>
      </c>
      <c r="Y58" s="62"/>
      <c r="Z58" s="436"/>
      <c r="AA58" s="117"/>
      <c r="AB58" s="117"/>
      <c r="AC58" s="117"/>
      <c r="AD58" s="110"/>
      <c r="AE58" s="122"/>
      <c r="AF58" s="108"/>
      <c r="AG58" s="116"/>
      <c r="AH58" s="64"/>
    </row>
    <row r="59" spans="22:31" ht="45" customHeight="1">
      <c r="V59" s="451">
        <f>IF(X47="","",X47)</f>
      </c>
      <c r="W59" s="451">
        <f>IF(V59="","","÷")</f>
      </c>
      <c r="X59" s="451">
        <f>IF(X48="","",X48)</f>
      </c>
      <c r="Y59" s="451">
        <f>IF(X59="","","=")</f>
      </c>
      <c r="Z59" s="451">
        <f>IF(V59="","",INT(V59/X59))</f>
      </c>
      <c r="AA59" s="458">
        <f>IF(X59="","","余り")</f>
      </c>
      <c r="AB59" s="646">
        <f>IF(V59="","",MOD(V59,X59))</f>
      </c>
      <c r="AC59" s="646"/>
      <c r="AD59" s="445"/>
      <c r="AE59" s="445"/>
    </row>
    <row r="61" spans="2:34" s="56" customFormat="1" ht="45" customHeight="1">
      <c r="B61" s="67"/>
      <c r="C61" s="128"/>
      <c r="D61" s="58"/>
      <c r="E61" s="58"/>
      <c r="F61" s="128"/>
      <c r="G61" s="93"/>
      <c r="H61" s="93"/>
      <c r="I61" s="93"/>
      <c r="J61" s="93"/>
      <c r="K61" s="93"/>
      <c r="L61" s="75"/>
      <c r="M61" s="69"/>
      <c r="N61" s="129"/>
      <c r="O61" s="130"/>
      <c r="P61" s="77"/>
      <c r="Q61" s="93"/>
      <c r="R61" s="79"/>
      <c r="S61" s="69"/>
      <c r="T61" s="75"/>
      <c r="U61" s="130"/>
      <c r="V61" s="131"/>
      <c r="W61" s="93"/>
      <c r="X61" s="75"/>
      <c r="Y61" s="93"/>
      <c r="Z61" s="132"/>
      <c r="AA61" s="75"/>
      <c r="AB61" s="46"/>
      <c r="AC61" s="77"/>
      <c r="AD61" s="93"/>
      <c r="AE61" s="132"/>
      <c r="AF61" s="75"/>
      <c r="AG61" s="116"/>
      <c r="AH61" s="64"/>
    </row>
    <row r="62" spans="2:34" s="56" customFormat="1" ht="45" customHeight="1">
      <c r="B62" s="67"/>
      <c r="C62" s="128"/>
      <c r="D62" s="58"/>
      <c r="E62" s="58"/>
      <c r="F62" s="128"/>
      <c r="G62" s="93"/>
      <c r="H62" s="93"/>
      <c r="I62" s="93"/>
      <c r="J62" s="93"/>
      <c r="K62" s="93"/>
      <c r="L62" s="75"/>
      <c r="M62" s="69"/>
      <c r="N62" s="129"/>
      <c r="O62" s="130"/>
      <c r="P62" s="77"/>
      <c r="Q62" s="93"/>
      <c r="R62" s="79"/>
      <c r="S62" s="69"/>
      <c r="T62" s="75"/>
      <c r="U62" s="130"/>
      <c r="V62" s="131"/>
      <c r="W62" s="93"/>
      <c r="X62" s="75"/>
      <c r="Y62" s="93"/>
      <c r="Z62" s="132"/>
      <c r="AA62" s="75"/>
      <c r="AB62" s="46"/>
      <c r="AC62" s="77"/>
      <c r="AD62" s="93"/>
      <c r="AE62" s="132"/>
      <c r="AF62" s="75"/>
      <c r="AG62" s="116"/>
      <c r="AH62" s="64"/>
    </row>
    <row r="63" spans="2:34" s="56" customFormat="1" ht="45" customHeight="1">
      <c r="B63" s="67"/>
      <c r="C63" s="128"/>
      <c r="D63" s="58"/>
      <c r="E63" s="58"/>
      <c r="F63" s="128"/>
      <c r="G63" s="93"/>
      <c r="H63" s="93"/>
      <c r="I63" s="93"/>
      <c r="J63" s="93"/>
      <c r="K63" s="93"/>
      <c r="L63" s="75"/>
      <c r="M63" s="69"/>
      <c r="N63" s="129"/>
      <c r="O63" s="130"/>
      <c r="P63" s="77"/>
      <c r="Q63" s="93"/>
      <c r="R63" s="79"/>
      <c r="S63" s="69"/>
      <c r="T63" s="75"/>
      <c r="U63" s="130"/>
      <c r="V63" s="131"/>
      <c r="W63" s="93"/>
      <c r="X63" s="75"/>
      <c r="Y63" s="93"/>
      <c r="Z63" s="132"/>
      <c r="AA63" s="75"/>
      <c r="AB63" s="46"/>
      <c r="AC63" s="77"/>
      <c r="AD63" s="93"/>
      <c r="AE63" s="132"/>
      <c r="AF63" s="75"/>
      <c r="AG63" s="116"/>
      <c r="AH63" s="64"/>
    </row>
    <row r="64" spans="2:34" s="56" customFormat="1" ht="45" customHeight="1">
      <c r="B64" s="67"/>
      <c r="C64" s="128"/>
      <c r="D64" s="58"/>
      <c r="E64" s="58"/>
      <c r="F64" s="128"/>
      <c r="G64" s="93"/>
      <c r="H64" s="93"/>
      <c r="I64" s="93"/>
      <c r="J64" s="93"/>
      <c r="K64" s="93"/>
      <c r="L64" s="75"/>
      <c r="M64" s="69"/>
      <c r="N64" s="129"/>
      <c r="O64" s="130"/>
      <c r="P64" s="77"/>
      <c r="Q64" s="93"/>
      <c r="R64" s="79"/>
      <c r="S64" s="69"/>
      <c r="T64" s="75"/>
      <c r="U64" s="130"/>
      <c r="V64" s="131"/>
      <c r="W64" s="93"/>
      <c r="X64" s="75"/>
      <c r="Y64" s="93"/>
      <c r="Z64" s="132"/>
      <c r="AA64" s="75"/>
      <c r="AB64" s="46"/>
      <c r="AC64" s="77"/>
      <c r="AD64" s="93"/>
      <c r="AE64" s="132"/>
      <c r="AF64" s="75"/>
      <c r="AG64" s="116"/>
      <c r="AH64" s="64"/>
    </row>
    <row r="65" spans="2:34" s="56" customFormat="1" ht="45" customHeight="1">
      <c r="B65" s="67"/>
      <c r="C65" s="128"/>
      <c r="D65" s="58"/>
      <c r="E65" s="58"/>
      <c r="F65" s="128"/>
      <c r="G65" s="93"/>
      <c r="H65" s="93"/>
      <c r="I65" s="93"/>
      <c r="J65" s="93"/>
      <c r="K65" s="93"/>
      <c r="L65" s="75"/>
      <c r="M65" s="69"/>
      <c r="N65" s="129"/>
      <c r="O65" s="130"/>
      <c r="P65" s="77"/>
      <c r="Q65" s="93"/>
      <c r="R65" s="79"/>
      <c r="S65" s="69"/>
      <c r="T65" s="75"/>
      <c r="U65" s="130"/>
      <c r="V65" s="131"/>
      <c r="W65" s="93"/>
      <c r="X65" s="75"/>
      <c r="Y65" s="93"/>
      <c r="Z65" s="132"/>
      <c r="AA65" s="75"/>
      <c r="AB65" s="46"/>
      <c r="AC65" s="77"/>
      <c r="AD65" s="93"/>
      <c r="AE65" s="132"/>
      <c r="AF65" s="75"/>
      <c r="AG65" s="116"/>
      <c r="AH65" s="64"/>
    </row>
    <row r="66" spans="2:34" s="82" customFormat="1" ht="45" customHeight="1">
      <c r="B66" s="563" t="s">
        <v>11</v>
      </c>
      <c r="C66" s="563"/>
      <c r="D66" s="563"/>
      <c r="E66" s="34"/>
      <c r="F66" s="153"/>
      <c r="G66" s="247"/>
      <c r="H66" s="247"/>
      <c r="I66" s="247"/>
      <c r="J66" s="247"/>
      <c r="K66" s="593" t="s">
        <v>68</v>
      </c>
      <c r="L66" s="593"/>
      <c r="M66" s="593"/>
      <c r="N66" s="593"/>
      <c r="O66" s="593"/>
      <c r="P66" s="593"/>
      <c r="Q66" s="593"/>
      <c r="R66" s="593"/>
      <c r="S66" s="593"/>
      <c r="T66" s="593"/>
      <c r="U66" s="593"/>
      <c r="V66" s="593"/>
      <c r="W66" s="593"/>
      <c r="X66" s="593"/>
      <c r="Y66" s="593"/>
      <c r="Z66" s="593"/>
      <c r="AA66" s="153"/>
      <c r="AB66" s="153"/>
      <c r="AC66" s="153"/>
      <c r="AD66" s="153"/>
      <c r="AE66" s="153"/>
      <c r="AF66" s="153"/>
      <c r="AG66" s="133"/>
      <c r="AH66" s="64"/>
    </row>
    <row r="67" spans="2:34" s="56" customFormat="1" ht="45" customHeight="1" thickBot="1">
      <c r="B67" s="112"/>
      <c r="D67" s="62"/>
      <c r="E67" s="62"/>
      <c r="G67" s="58"/>
      <c r="H67" s="58"/>
      <c r="I67" s="58"/>
      <c r="J67" s="58"/>
      <c r="K67" s="58"/>
      <c r="M67" s="108"/>
      <c r="O67" s="66"/>
      <c r="P67" s="100"/>
      <c r="Q67" s="100"/>
      <c r="R67" s="100"/>
      <c r="S67" s="100"/>
      <c r="T67" s="100"/>
      <c r="U67" s="100"/>
      <c r="V67" s="116"/>
      <c r="X67" s="66"/>
      <c r="Y67" s="589" t="s">
        <v>16</v>
      </c>
      <c r="Z67" s="590"/>
      <c r="AA67" s="590"/>
      <c r="AB67" s="590"/>
      <c r="AC67" s="590"/>
      <c r="AD67" s="100"/>
      <c r="AE67" s="587" t="s">
        <v>17</v>
      </c>
      <c r="AF67" s="588"/>
      <c r="AG67" s="39"/>
      <c r="AH67" s="40"/>
    </row>
    <row r="68" spans="2:34" ht="45" customHeight="1" thickBot="1">
      <c r="B68" s="569">
        <v>1</v>
      </c>
      <c r="C68" s="335">
        <v>1</v>
      </c>
      <c r="D68" s="571" t="s">
        <v>5</v>
      </c>
      <c r="E68" s="569"/>
      <c r="F68" s="337">
        <v>1</v>
      </c>
      <c r="G68" s="568" t="s">
        <v>1</v>
      </c>
      <c r="H68" s="408"/>
      <c r="I68" s="571" t="s">
        <v>5</v>
      </c>
      <c r="J68" s="492"/>
      <c r="K68" s="568" t="s">
        <v>1</v>
      </c>
      <c r="L68" s="337"/>
      <c r="M68" s="150" t="s">
        <v>6</v>
      </c>
      <c r="N68" s="411"/>
      <c r="O68" s="241" t="s">
        <v>5</v>
      </c>
      <c r="P68" s="412"/>
      <c r="Q68" s="582" t="s">
        <v>2</v>
      </c>
      <c r="R68" s="339"/>
      <c r="S68" s="234" t="s">
        <v>6</v>
      </c>
      <c r="T68" s="478"/>
      <c r="U68" s="245" t="s">
        <v>5</v>
      </c>
      <c r="V68" s="412"/>
      <c r="W68" s="612" t="s">
        <v>1</v>
      </c>
      <c r="X68" s="413"/>
      <c r="Y68" s="613" t="s">
        <v>1</v>
      </c>
      <c r="Z68" s="614"/>
      <c r="AA68" s="414"/>
      <c r="AB68" s="152" t="s">
        <v>5</v>
      </c>
      <c r="AC68" s="347"/>
      <c r="AD68" s="613" t="s">
        <v>1</v>
      </c>
      <c r="AE68" s="610"/>
      <c r="AF68" s="417"/>
      <c r="AH68" s="48" t="str">
        <f>IF(AE68=AE74,"4","0")</f>
        <v>4</v>
      </c>
    </row>
    <row r="69" spans="2:34" ht="45" customHeight="1" thickBot="1" thickTop="1">
      <c r="B69" s="570"/>
      <c r="C69" s="336">
        <v>2</v>
      </c>
      <c r="D69" s="571"/>
      <c r="E69" s="570"/>
      <c r="F69" s="338">
        <v>3</v>
      </c>
      <c r="G69" s="568"/>
      <c r="H69" s="409"/>
      <c r="I69" s="571"/>
      <c r="J69" s="410"/>
      <c r="K69" s="568"/>
      <c r="L69" s="340"/>
      <c r="M69" s="79" t="s">
        <v>6</v>
      </c>
      <c r="N69" s="477"/>
      <c r="O69" s="242" t="str">
        <f>O68</f>
        <v>÷</v>
      </c>
      <c r="P69" s="389"/>
      <c r="Q69" s="582"/>
      <c r="R69" s="338"/>
      <c r="S69" s="235" t="s">
        <v>6</v>
      </c>
      <c r="T69" s="493"/>
      <c r="U69" s="246" t="str">
        <f>U68</f>
        <v>÷</v>
      </c>
      <c r="V69" s="389"/>
      <c r="W69" s="612"/>
      <c r="X69" s="344"/>
      <c r="Y69" s="613"/>
      <c r="Z69" s="615"/>
      <c r="AA69" s="415"/>
      <c r="AB69" s="151" t="s">
        <v>5</v>
      </c>
      <c r="AC69" s="416"/>
      <c r="AD69" s="613"/>
      <c r="AE69" s="611"/>
      <c r="AF69" s="350"/>
      <c r="AH69" s="35" t="str">
        <f>IF(AF68=AF74,"2","0")</f>
        <v>2</v>
      </c>
    </row>
    <row r="70" spans="2:34" s="56" customFormat="1" ht="45" customHeight="1">
      <c r="B70" s="57"/>
      <c r="C70" s="62"/>
      <c r="D70" s="62"/>
      <c r="E70" s="62"/>
      <c r="F70" s="62"/>
      <c r="G70" s="58"/>
      <c r="H70" s="58"/>
      <c r="I70" s="58"/>
      <c r="J70" s="58"/>
      <c r="K70" s="58"/>
      <c r="L70" s="62"/>
      <c r="M70" s="108"/>
      <c r="N70" s="140"/>
      <c r="O70" s="108"/>
      <c r="P70" s="108"/>
      <c r="Q70" s="62"/>
      <c r="R70" s="108"/>
      <c r="S70" s="62"/>
      <c r="T70" s="108"/>
      <c r="U70" s="110"/>
      <c r="V70" s="141"/>
      <c r="W70" s="62"/>
      <c r="X70" s="62"/>
      <c r="Y70" s="62"/>
      <c r="Z70" s="111"/>
      <c r="AA70" s="586" t="s">
        <v>34</v>
      </c>
      <c r="AB70" s="586"/>
      <c r="AC70" s="586"/>
      <c r="AD70" s="586"/>
      <c r="AE70" s="616">
        <f>IF(AND(AE68="",AF68="",AF69=""),"",IF(AH68+AH69+AH70&gt;6,"◎",""))</f>
      </c>
      <c r="AF70" s="616"/>
      <c r="AG70" s="62"/>
      <c r="AH70" s="35" t="str">
        <f>IF(AF69=AF75,"2","0")</f>
        <v>2</v>
      </c>
    </row>
    <row r="71" spans="2:34" s="56" customFormat="1" ht="45" customHeight="1">
      <c r="B71" s="57"/>
      <c r="C71" s="62"/>
      <c r="D71" s="62"/>
      <c r="E71" s="62"/>
      <c r="F71" s="62"/>
      <c r="G71" s="58"/>
      <c r="H71" s="58"/>
      <c r="I71" s="58"/>
      <c r="J71" s="58"/>
      <c r="K71" s="58"/>
      <c r="L71" s="62"/>
      <c r="M71" s="108"/>
      <c r="N71" s="140"/>
      <c r="O71" s="108"/>
      <c r="P71" s="108"/>
      <c r="Q71" s="62"/>
      <c r="R71" s="108"/>
      <c r="S71" s="62"/>
      <c r="T71" s="108"/>
      <c r="U71" s="110"/>
      <c r="V71" s="141"/>
      <c r="W71" s="62"/>
      <c r="X71" s="62"/>
      <c r="Y71" s="62"/>
      <c r="Z71" s="111"/>
      <c r="AA71" s="586"/>
      <c r="AB71" s="586"/>
      <c r="AC71" s="586"/>
      <c r="AD71" s="586"/>
      <c r="AE71" s="617"/>
      <c r="AF71" s="617"/>
      <c r="AG71" s="62"/>
      <c r="AH71" s="35"/>
    </row>
    <row r="72" spans="2:34" s="56" customFormat="1" ht="45" customHeight="1">
      <c r="B72" s="609" t="s">
        <v>39</v>
      </c>
      <c r="C72" s="609"/>
      <c r="D72" s="609"/>
      <c r="E72" s="174"/>
      <c r="F72" s="154"/>
      <c r="G72" s="248"/>
      <c r="H72" s="248"/>
      <c r="I72" s="248"/>
      <c r="J72" s="248"/>
      <c r="K72" s="248"/>
      <c r="L72" s="154"/>
      <c r="M72" s="596" t="s">
        <v>32</v>
      </c>
      <c r="N72" s="596"/>
      <c r="O72" s="596"/>
      <c r="P72" s="596"/>
      <c r="Q72" s="596"/>
      <c r="R72" s="596"/>
      <c r="S72" s="596"/>
      <c r="T72" s="596"/>
      <c r="U72" s="596"/>
      <c r="V72" s="596"/>
      <c r="W72" s="596"/>
      <c r="X72" s="596"/>
      <c r="Y72" s="596"/>
      <c r="Z72" s="596"/>
      <c r="AA72" s="596"/>
      <c r="AB72" s="596"/>
      <c r="AC72" s="596"/>
      <c r="AD72" s="63"/>
      <c r="AE72" s="168"/>
      <c r="AF72" s="168"/>
      <c r="AH72" s="64"/>
    </row>
    <row r="73" spans="4:32" ht="45" customHeight="1" thickBot="1">
      <c r="D73" s="142"/>
      <c r="E73" s="142"/>
      <c r="G73" s="247"/>
      <c r="H73" s="247"/>
      <c r="I73" s="247"/>
      <c r="J73" s="247"/>
      <c r="K73" s="247"/>
      <c r="P73" s="113"/>
      <c r="Q73" s="113"/>
      <c r="R73" s="113"/>
      <c r="S73" s="113"/>
      <c r="T73" s="113"/>
      <c r="U73" s="113"/>
      <c r="V73" s="113"/>
      <c r="W73" s="113"/>
      <c r="Y73" s="66"/>
      <c r="Z73" s="38"/>
      <c r="AA73" s="38"/>
      <c r="AB73" s="38"/>
      <c r="AC73" s="38"/>
      <c r="AD73" s="114"/>
      <c r="AE73" s="587" t="s">
        <v>17</v>
      </c>
      <c r="AF73" s="588"/>
    </row>
    <row r="74" spans="2:34" s="144" customFormat="1" ht="44.25" customHeight="1" thickBot="1">
      <c r="B74" s="561"/>
      <c r="C74" s="390"/>
      <c r="D74" s="606" t="s">
        <v>15</v>
      </c>
      <c r="E74" s="561"/>
      <c r="F74" s="392"/>
      <c r="G74" s="607" t="s">
        <v>1</v>
      </c>
      <c r="H74" s="462">
        <f>IF(AND(B74="",C75="",C74=""),"",IF(AND(C74="",C75=""),B74,B74*C75+C74))</f>
      </c>
      <c r="I74" s="608">
        <f>IF(AND(E74="",F74="",F75=""),"","÷")</f>
      </c>
      <c r="J74" s="481">
        <f>IF(AND(E74="",F75="",F74=""),"",IF(AND(F75="",F74=""),E74,E74*F75+F74))</f>
      </c>
      <c r="K74" s="592">
        <f>IF(AND(E74="",F74="",F75=""),"","=")</f>
      </c>
      <c r="L74" s="482">
        <f>IF(J74="","",H74)</f>
      </c>
      <c r="M74" s="178">
        <f>IF(AND(E74="",F75="",F74=""),"","×")</f>
      </c>
      <c r="N74" s="420">
        <f>J75</f>
      </c>
      <c r="O74" s="143">
        <f>IF(OR(P74="",P74=1),"","÷")</f>
      </c>
      <c r="P74" s="421">
        <f>IF(OR(N74="",L75=""),"",GCD(L75,N74))</f>
      </c>
      <c r="Q74" s="597">
        <f>IF(AND(E74="",F74="",F75=""),"","=")</f>
      </c>
      <c r="R74" s="397">
        <f>IF(N75="","",L74)</f>
      </c>
      <c r="S74" s="178">
        <f>IF(AND(E74="",F74="",F75=""),"","×")</f>
      </c>
      <c r="T74" s="488">
        <f>IF(OR(N74="",P74=""),"",N74/P74)</f>
      </c>
      <c r="U74" s="137">
        <f>IF(OR(V74="",V74=1),"","÷")</f>
      </c>
      <c r="V74" s="421">
        <f>IF(OR(R74="",T75=""),"",GCD(R74,T75))</f>
      </c>
      <c r="W74" s="601">
        <f>IF(AND(E74="",F74="",F75=""),"","=")</f>
      </c>
      <c r="X74" s="402">
        <f>IF(V74="","",R74*T74/V74)</f>
      </c>
      <c r="Y74" s="592">
        <f>IF(AND(E74="",F74="",F75=""),"","=")</f>
      </c>
      <c r="Z74" s="604">
        <f>IF(AND(X74="",X75=""),"",IF(X74&lt;X75,"",FLOOR(X74/X75,1)))</f>
      </c>
      <c r="AA74" s="404">
        <f>IF(AND(X74="",X75=""),"",IF(X74&lt;X75,X74,(X74-(Z74*X75))))</f>
      </c>
      <c r="AB74" s="180">
        <f>IF(OR(AC74="",AC74=1),"","÷")</f>
      </c>
      <c r="AC74" s="406">
        <f>IF(OR(AA74="",AA75=""),"",GCD(AA74,AA75))</f>
      </c>
      <c r="AD74" s="585" t="s">
        <v>1</v>
      </c>
      <c r="AE74" s="598">
        <f>IF(X74=0,0,Z74)</f>
      </c>
      <c r="AF74" s="368">
        <f>IF(AC74="",AA74,AA74/AC74)</f>
      </c>
      <c r="AH74" s="145"/>
    </row>
    <row r="75" spans="2:34" s="144" customFormat="1" ht="45" customHeight="1" thickBot="1" thickTop="1">
      <c r="B75" s="562"/>
      <c r="C75" s="418"/>
      <c r="D75" s="606"/>
      <c r="E75" s="562"/>
      <c r="F75" s="393"/>
      <c r="G75" s="607"/>
      <c r="H75" s="463">
        <f>IF(AND(B74="",C75="",C74=""),"",IF(AND(C75="",C74=""),1,C75))</f>
      </c>
      <c r="I75" s="608"/>
      <c r="J75" s="464">
        <f>IF(AND(E74="",F75="",F74=""),"",IF(AND(F75="",F74),1,F75))</f>
      </c>
      <c r="K75" s="592"/>
      <c r="L75" s="419">
        <f>IF(J75="","",H75)</f>
      </c>
      <c r="M75" s="75">
        <f>IF(AND(E74="",F75="",F74=""),"","×")</f>
      </c>
      <c r="N75" s="487">
        <f>J74</f>
      </c>
      <c r="O75" s="239">
        <f>O74</f>
      </c>
      <c r="P75" s="400">
        <f>P74</f>
      </c>
      <c r="Q75" s="597"/>
      <c r="R75" s="483">
        <f>IF(OR(L75="",P75=""),"",L75/P75)</f>
      </c>
      <c r="S75" s="179">
        <f>IF(AND(E74="",F74="",F75=""),"","×")</f>
      </c>
      <c r="T75" s="486">
        <f>IF(L74="","",N75)</f>
      </c>
      <c r="U75" s="240">
        <f>U74</f>
      </c>
      <c r="V75" s="400">
        <f>V74</f>
      </c>
      <c r="W75" s="601"/>
      <c r="X75" s="403">
        <f>IF(V75="","",R75*T75/V75)</f>
      </c>
      <c r="Y75" s="592"/>
      <c r="Z75" s="605"/>
      <c r="AA75" s="422">
        <f>IF(AA74=0,"",X75)</f>
      </c>
      <c r="AB75" s="46">
        <f>IF(OR(AC74="",AC74=1),"","÷")</f>
      </c>
      <c r="AC75" s="423">
        <f>AC74</f>
      </c>
      <c r="AD75" s="600"/>
      <c r="AE75" s="599"/>
      <c r="AF75" s="369">
        <f>IF(AC74="",AA75,AA75/AC75)</f>
      </c>
      <c r="AH75" s="145"/>
    </row>
    <row r="76" spans="2:32" ht="18" customHeight="1">
      <c r="B76" s="227"/>
      <c r="C76" s="227"/>
      <c r="D76" s="250"/>
      <c r="E76" s="250"/>
      <c r="F76" s="226"/>
      <c r="G76" s="58"/>
      <c r="H76" s="58"/>
      <c r="I76" s="447">
        <f>IF(AND(J74="",J75=""),"","↓")</f>
      </c>
      <c r="J76" s="58"/>
      <c r="K76" s="58"/>
      <c r="L76" s="62"/>
      <c r="M76" s="62"/>
      <c r="N76" s="62"/>
      <c r="O76" s="62"/>
      <c r="P76" s="62"/>
      <c r="Q76" s="62"/>
      <c r="R76" s="62"/>
      <c r="S76" s="447">
        <f>IF(AND(R74="",R75=""),"","↓")</f>
      </c>
      <c r="T76" s="447"/>
      <c r="U76" s="148"/>
      <c r="V76" s="62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</row>
    <row r="77" spans="2:32" ht="31.5" customHeight="1" thickBot="1">
      <c r="B77" s="438"/>
      <c r="C77" s="438"/>
      <c r="D77" s="426"/>
      <c r="E77" s="429"/>
      <c r="F77" s="429"/>
      <c r="G77" s="58"/>
      <c r="H77" s="467">
        <f>IF(J74="","",H74)</f>
      </c>
      <c r="I77" s="79">
        <f>IF(AND(E74="",F75="",F74=""),"","×")</f>
      </c>
      <c r="J77" s="466">
        <f>J75</f>
      </c>
      <c r="K77" s="58"/>
      <c r="L77" s="62"/>
      <c r="M77" s="62"/>
      <c r="N77" s="62"/>
      <c r="O77" s="62"/>
      <c r="P77" s="62"/>
      <c r="Q77" s="597">
        <f>IF(AND(E74="",F74="",F75=""),"","=")</f>
      </c>
      <c r="R77" s="482">
        <f>IF(OR(R74="",V74=""),"",R74/V74)</f>
      </c>
      <c r="S77" s="75">
        <f>IF(AND(E74="",F74="",F75=""),"","×")</f>
      </c>
      <c r="T77" s="488">
        <f>IF(OR(N74="",P74=""),"",N74/P74)</f>
      </c>
      <c r="U77" s="602">
        <f>IF(AND(E74="",F74="",F75=""),"","=")</f>
      </c>
      <c r="V77" s="595">
        <f>IF(X74="","","→")</f>
      </c>
      <c r="W77" s="601"/>
      <c r="X77" s="402">
        <f>IF(OR(R77="",T77=""),"",R77*T77)</f>
      </c>
      <c r="Y77" s="591"/>
      <c r="Z77" s="647">
        <f>IF(X74="","","↴")</f>
      </c>
      <c r="AA77" s="439"/>
      <c r="AB77" s="439"/>
      <c r="AC77" s="439"/>
      <c r="AD77" s="148"/>
      <c r="AE77" s="148"/>
      <c r="AF77" s="148"/>
    </row>
    <row r="78" spans="2:32" ht="31.5" customHeight="1" thickTop="1">
      <c r="B78" s="312"/>
      <c r="C78" s="312"/>
      <c r="D78" s="250"/>
      <c r="E78" s="250"/>
      <c r="F78" s="313"/>
      <c r="G78" s="58"/>
      <c r="H78" s="465">
        <f>IF(J75="","",H75)</f>
      </c>
      <c r="I78" s="461">
        <f>IF(AND(E74="",F75="",F74=""),"","×")</f>
      </c>
      <c r="J78" s="485">
        <f>J74</f>
      </c>
      <c r="K78" s="58"/>
      <c r="L78" s="62"/>
      <c r="M78" s="62"/>
      <c r="N78" s="62"/>
      <c r="O78" s="62"/>
      <c r="P78" s="62"/>
      <c r="Q78" s="597"/>
      <c r="R78" s="483">
        <f>IF(OR(L75="",P75=""),"",L75/P75)</f>
      </c>
      <c r="S78" s="450">
        <f>IF(AND(E74="",F74="",F75=""),"","×")</f>
      </c>
      <c r="T78" s="489">
        <f>IF(OR(T75="",V75=""),"",T75/V75)</f>
      </c>
      <c r="U78" s="603"/>
      <c r="V78" s="595"/>
      <c r="W78" s="601"/>
      <c r="X78" s="403">
        <f>IF(OR(R78="",T78=""),"",R78*T78)</f>
      </c>
      <c r="Y78" s="592"/>
      <c r="Z78" s="647"/>
      <c r="AA78" s="148"/>
      <c r="AB78" s="148"/>
      <c r="AC78" s="148"/>
      <c r="AD78" s="148"/>
      <c r="AE78" s="148"/>
      <c r="AF78" s="148"/>
    </row>
    <row r="79" spans="2:32" ht="13.5" customHeight="1">
      <c r="B79" s="312"/>
      <c r="C79" s="312"/>
      <c r="D79" s="250"/>
      <c r="E79" s="250"/>
      <c r="F79" s="313"/>
      <c r="G79" s="58"/>
      <c r="H79" s="58"/>
      <c r="I79" s="58"/>
      <c r="J79" s="58"/>
      <c r="K79" s="58"/>
      <c r="L79" s="62"/>
      <c r="M79" s="62"/>
      <c r="N79" s="62"/>
      <c r="O79" s="62"/>
      <c r="P79" s="62"/>
      <c r="Q79" s="62"/>
      <c r="R79" s="62"/>
      <c r="S79" s="62"/>
      <c r="T79" s="62"/>
      <c r="U79" s="148"/>
      <c r="V79" s="62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</row>
    <row r="80" spans="2:34" s="144" customFormat="1" ht="31.5" customHeight="1" thickBot="1">
      <c r="B80" s="228"/>
      <c r="C80" s="230"/>
      <c r="D80" s="251"/>
      <c r="E80" s="251"/>
      <c r="F80" s="230"/>
      <c r="G80" s="212"/>
      <c r="H80" s="91"/>
      <c r="I80" s="91"/>
      <c r="J80" s="91"/>
      <c r="K80" s="91"/>
      <c r="L80" s="397">
        <f>IF(J74="","",H74)</f>
      </c>
      <c r="M80" s="178">
        <f>IF(AND(E74="",F75="",F74=""),"","×")</f>
      </c>
      <c r="N80" s="488">
        <f>J75</f>
      </c>
      <c r="O80" s="143">
        <f>IF(OR(P80="",P80=1),"","÷")</f>
      </c>
      <c r="P80" s="421">
        <f>IF(OR(L74="",N75=""),"",GCD(L74,N75))</f>
      </c>
      <c r="Q80" s="597">
        <f>IF(AND(E74="",F74="",F75=""),"","=")</f>
      </c>
      <c r="R80" s="482">
        <f>IF(OR(L80="",P80=""),"",L80/P80)</f>
      </c>
      <c r="S80" s="178">
        <f>IF(AND(E74="",F74="",F75=""),"","×")</f>
      </c>
      <c r="T80" s="398">
        <f>IF(OR(N80="",P80=""),"",N80)</f>
      </c>
      <c r="U80" s="137">
        <f>IF(OR(V80="",V80=1),"","÷")</f>
      </c>
      <c r="V80" s="421">
        <f>IF(OR(R81="",T80=""),"",GCD(R81,T80))</f>
      </c>
      <c r="W80" s="601"/>
      <c r="X80" s="322"/>
      <c r="Y80" s="592"/>
      <c r="Z80" s="560">
        <f>IF(X74="","","↓")</f>
      </c>
      <c r="AA80" s="149"/>
      <c r="AB80" s="46"/>
      <c r="AC80" s="77"/>
      <c r="AD80" s="73"/>
      <c r="AE80" s="74"/>
      <c r="AF80" s="75"/>
      <c r="AH80" s="145"/>
    </row>
    <row r="81" spans="2:34" s="144" customFormat="1" ht="31.5" customHeight="1" thickTop="1">
      <c r="B81" s="228"/>
      <c r="C81" s="230"/>
      <c r="D81" s="251"/>
      <c r="E81" s="251"/>
      <c r="F81" s="230"/>
      <c r="G81" s="212"/>
      <c r="H81" s="91"/>
      <c r="I81" s="91"/>
      <c r="J81" s="91"/>
      <c r="K81" s="91"/>
      <c r="L81" s="484">
        <f>IF(J75="","",H75)</f>
      </c>
      <c r="M81" s="75">
        <f>IF(AND(E74="",F75="",F74=""),"","×")</f>
      </c>
      <c r="N81" s="486">
        <f>J74</f>
      </c>
      <c r="O81" s="239">
        <f>O80</f>
      </c>
      <c r="P81" s="400">
        <f>P80</f>
      </c>
      <c r="Q81" s="597"/>
      <c r="R81" s="419">
        <f>IF(L81="","",L81)</f>
      </c>
      <c r="S81" s="179">
        <f>IF(AND(E74="",F74="",F75=""),"","×")</f>
      </c>
      <c r="T81" s="487">
        <f>IF(OR(N81="",P81=""),"",N81/P81)</f>
      </c>
      <c r="U81" s="240">
        <f>U80</f>
      </c>
      <c r="V81" s="400">
        <f>V80</f>
      </c>
      <c r="W81" s="601"/>
      <c r="X81" s="322"/>
      <c r="Y81" s="592"/>
      <c r="Z81" s="560"/>
      <c r="AA81" s="75"/>
      <c r="AB81" s="46"/>
      <c r="AC81" s="77"/>
      <c r="AD81" s="78"/>
      <c r="AE81" s="74"/>
      <c r="AF81" s="79"/>
      <c r="AH81" s="145"/>
    </row>
    <row r="82" spans="2:32" ht="18" customHeight="1">
      <c r="B82" s="252"/>
      <c r="C82" s="220"/>
      <c r="D82" s="220"/>
      <c r="E82" s="220"/>
      <c r="F82" s="220"/>
      <c r="G82" s="55"/>
      <c r="H82" s="58"/>
      <c r="I82" s="58"/>
      <c r="J82" s="58"/>
      <c r="K82" s="58"/>
      <c r="L82" s="62"/>
      <c r="M82" s="62"/>
      <c r="N82" s="62"/>
      <c r="O82" s="62"/>
      <c r="P82" s="62"/>
      <c r="Q82" s="62"/>
      <c r="R82" s="62"/>
      <c r="S82" s="447">
        <f>IF(AND(R80="",R81=""),"","↓")</f>
      </c>
      <c r="T82" s="447"/>
      <c r="U82" s="148"/>
      <c r="V82" s="62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</row>
    <row r="83" spans="2:34" s="144" customFormat="1" ht="31.5" customHeight="1" thickBot="1">
      <c r="B83" s="228"/>
      <c r="C83" s="219"/>
      <c r="D83" s="229"/>
      <c r="E83" s="229"/>
      <c r="F83" s="219"/>
      <c r="G83" s="212"/>
      <c r="H83" s="91"/>
      <c r="I83" s="91"/>
      <c r="J83" s="91"/>
      <c r="K83" s="91"/>
      <c r="L83" s="149"/>
      <c r="M83" s="69"/>
      <c r="N83" s="72"/>
      <c r="O83" s="130"/>
      <c r="P83" s="77"/>
      <c r="Q83" s="597">
        <f>IF(AND(E74="",F74="",F75=""),"","=")</f>
      </c>
      <c r="R83" s="482">
        <f>R80</f>
      </c>
      <c r="S83" s="75">
        <f>IF(AND(E74="",F74="",F75=""),"","×")</f>
      </c>
      <c r="T83" s="482">
        <f>IF(OR(T80="",V80=""),"",T80/V80)</f>
      </c>
      <c r="U83" s="602">
        <f>IF(AND(E74="",F74="",F75=""),"","=")</f>
      </c>
      <c r="V83" s="595">
        <f>IF(X74="","","→")</f>
      </c>
      <c r="W83" s="601"/>
      <c r="X83" s="402">
        <f>IF(OR(R83="",T83=""),"",R83*T83)</f>
      </c>
      <c r="Y83" s="591"/>
      <c r="Z83" s="648">
        <f>IF(X74="","","↓")</f>
      </c>
      <c r="AA83" s="149"/>
      <c r="AB83" s="46"/>
      <c r="AC83" s="77"/>
      <c r="AD83" s="73"/>
      <c r="AE83" s="74"/>
      <c r="AF83" s="75"/>
      <c r="AH83" s="145"/>
    </row>
    <row r="84" spans="2:34" s="144" customFormat="1" ht="31.5" customHeight="1" thickTop="1">
      <c r="B84" s="228"/>
      <c r="C84" s="219"/>
      <c r="D84" s="229"/>
      <c r="E84" s="229"/>
      <c r="F84" s="219"/>
      <c r="G84" s="212"/>
      <c r="H84" s="91"/>
      <c r="I84" s="91"/>
      <c r="J84" s="91"/>
      <c r="K84" s="91"/>
      <c r="L84" s="75"/>
      <c r="M84" s="69"/>
      <c r="N84" s="129"/>
      <c r="O84" s="130"/>
      <c r="P84" s="77"/>
      <c r="Q84" s="597"/>
      <c r="R84" s="483">
        <f>IF(OR(R81="",V81=""),"",R81/V81)</f>
      </c>
      <c r="S84" s="449">
        <f>IF(AND(E74="",F74="",F75=""),"","×")</f>
      </c>
      <c r="T84" s="489">
        <f>IF(T81="","",T81)</f>
      </c>
      <c r="U84" s="603"/>
      <c r="V84" s="595"/>
      <c r="W84" s="601"/>
      <c r="X84" s="403">
        <f>IF(OR(R84="",T84=""),"",R84*T84)</f>
      </c>
      <c r="Y84" s="592"/>
      <c r="Z84" s="648"/>
      <c r="AA84" s="75"/>
      <c r="AB84" s="46"/>
      <c r="AC84" s="77"/>
      <c r="AD84" s="78"/>
      <c r="AE84" s="74"/>
      <c r="AF84" s="79"/>
      <c r="AH84" s="145"/>
    </row>
    <row r="85" spans="2:32" ht="18.75" customHeight="1">
      <c r="B85" s="147"/>
      <c r="C85" s="62"/>
      <c r="D85" s="62"/>
      <c r="E85" s="62"/>
      <c r="F85" s="62"/>
      <c r="G85" s="58"/>
      <c r="H85" s="58"/>
      <c r="I85" s="58"/>
      <c r="J85" s="58"/>
      <c r="K85" s="58"/>
      <c r="L85" s="62"/>
      <c r="M85" s="62"/>
      <c r="N85" s="62"/>
      <c r="O85" s="62"/>
      <c r="P85" s="62"/>
      <c r="Q85" s="62"/>
      <c r="R85" s="62"/>
      <c r="S85" s="62"/>
      <c r="T85" s="62"/>
      <c r="U85" s="148"/>
      <c r="V85" s="62"/>
      <c r="W85" s="148"/>
      <c r="X85" s="491">
        <f>IF(X74="","","↓")</f>
      </c>
      <c r="Y85" s="148"/>
      <c r="Z85" s="148"/>
      <c r="AA85" s="148"/>
      <c r="AB85" s="148"/>
      <c r="AC85" s="148"/>
      <c r="AD85" s="148"/>
      <c r="AE85" s="148"/>
      <c r="AF85" s="148"/>
    </row>
    <row r="86" spans="20:31" ht="45" customHeight="1">
      <c r="T86" s="427"/>
      <c r="U86" s="427"/>
      <c r="V86" s="451">
        <f>IF(X74="","",X74)</f>
      </c>
      <c r="W86" s="451">
        <f>IF(V86="","","÷")</f>
      </c>
      <c r="X86" s="451">
        <f>IF(X75="","",X75)</f>
      </c>
      <c r="Y86" s="451">
        <f>IF(X86="","","=")</f>
      </c>
      <c r="Z86" s="451">
        <f>IF(V86="","",INT(V86/X86))</f>
      </c>
      <c r="AA86" s="458">
        <f>IF(X86="","","余り")</f>
      </c>
      <c r="AB86" s="646">
        <f>IF(V86="","",MOD(V86,X86))</f>
      </c>
      <c r="AC86" s="646"/>
      <c r="AD86" s="446"/>
      <c r="AE86" s="445"/>
    </row>
    <row r="208" spans="2:32" ht="45" customHeight="1">
      <c r="B208" s="147"/>
      <c r="C208" s="148"/>
      <c r="D208" s="148"/>
      <c r="E208" s="148"/>
      <c r="F208" s="148"/>
      <c r="G208" s="233"/>
      <c r="H208" s="233"/>
      <c r="I208" s="233"/>
      <c r="J208" s="233"/>
      <c r="K208" s="233"/>
      <c r="L208" s="148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  <c r="Y208" s="148"/>
      <c r="Z208" s="108"/>
      <c r="AA208" s="108"/>
      <c r="AB208" s="108"/>
      <c r="AC208" s="108"/>
      <c r="AD208" s="108"/>
      <c r="AE208" s="108"/>
      <c r="AF208" s="108"/>
    </row>
    <row r="209" spans="2:32" ht="45" customHeight="1">
      <c r="B209" s="147"/>
      <c r="C209" s="148"/>
      <c r="D209" s="148"/>
      <c r="E209" s="148"/>
      <c r="F209" s="148"/>
      <c r="G209" s="233"/>
      <c r="H209" s="233"/>
      <c r="I209" s="233"/>
      <c r="J209" s="233"/>
      <c r="K209" s="233"/>
      <c r="L209" s="148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  <c r="Y209" s="148"/>
      <c r="Z209" s="148"/>
      <c r="AA209" s="148"/>
      <c r="AB209" s="148"/>
      <c r="AC209" s="148"/>
      <c r="AD209" s="148"/>
      <c r="AE209" s="148"/>
      <c r="AF209" s="148"/>
    </row>
    <row r="210" spans="2:32" ht="45" customHeight="1">
      <c r="B210" s="147"/>
      <c r="C210" s="148"/>
      <c r="D210" s="148"/>
      <c r="E210" s="148"/>
      <c r="F210" s="148"/>
      <c r="G210" s="233"/>
      <c r="H210" s="233"/>
      <c r="I210" s="233"/>
      <c r="J210" s="233"/>
      <c r="K210" s="233"/>
      <c r="L210" s="148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  <c r="Y210" s="148"/>
      <c r="Z210" s="148"/>
      <c r="AA210" s="148"/>
      <c r="AB210" s="148"/>
      <c r="AC210" s="148"/>
      <c r="AD210" s="148"/>
      <c r="AE210" s="148"/>
      <c r="AF210" s="148"/>
    </row>
    <row r="211" spans="2:32" ht="45" customHeight="1">
      <c r="B211" s="147"/>
      <c r="C211" s="148"/>
      <c r="D211" s="148"/>
      <c r="E211" s="148"/>
      <c r="F211" s="148"/>
      <c r="G211" s="233"/>
      <c r="H211" s="233"/>
      <c r="I211" s="233"/>
      <c r="J211" s="233"/>
      <c r="K211" s="233"/>
      <c r="L211" s="148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8"/>
      <c r="AE211" s="148"/>
      <c r="AF211" s="148"/>
    </row>
    <row r="238" spans="9:27" ht="105" customHeight="1">
      <c r="I238" s="583" t="s">
        <v>70</v>
      </c>
      <c r="J238" s="584"/>
      <c r="K238" s="584"/>
      <c r="L238" s="584"/>
      <c r="M238" s="584"/>
      <c r="N238" s="584"/>
      <c r="O238" s="584"/>
      <c r="P238" s="584"/>
      <c r="Q238" s="584"/>
      <c r="R238" s="584"/>
      <c r="S238" s="584"/>
      <c r="T238" s="584"/>
      <c r="U238" s="584"/>
      <c r="V238" s="584"/>
      <c r="W238" s="584"/>
      <c r="X238" s="584"/>
      <c r="Y238" s="584"/>
      <c r="Z238" s="584"/>
      <c r="AA238" s="584"/>
    </row>
  </sheetData>
  <sheetProtection password="CC3D" sheet="1" objects="1" scenarios="1"/>
  <mergeCells count="197">
    <mergeCell ref="Q56:Q57"/>
    <mergeCell ref="Z56:Z57"/>
    <mergeCell ref="AB86:AC86"/>
    <mergeCell ref="Z77:Z78"/>
    <mergeCell ref="Z80:Z81"/>
    <mergeCell ref="Z83:Z84"/>
    <mergeCell ref="AB59:AC59"/>
    <mergeCell ref="Q83:Q84"/>
    <mergeCell ref="Y80:Y81"/>
    <mergeCell ref="Q80:Q81"/>
    <mergeCell ref="B39:D39"/>
    <mergeCell ref="L33:N33"/>
    <mergeCell ref="U23:U24"/>
    <mergeCell ref="W23:W24"/>
    <mergeCell ref="X33:X34"/>
    <mergeCell ref="O29:O30"/>
    <mergeCell ref="S29:S30"/>
    <mergeCell ref="I29:I30"/>
    <mergeCell ref="O23:O24"/>
    <mergeCell ref="S23:S24"/>
    <mergeCell ref="B3:D3"/>
    <mergeCell ref="Y4:AC4"/>
    <mergeCell ref="AA7:AD8"/>
    <mergeCell ref="K3:Z3"/>
    <mergeCell ref="AD23:AD24"/>
    <mergeCell ref="B27:D27"/>
    <mergeCell ref="I11:I12"/>
    <mergeCell ref="K11:K12"/>
    <mergeCell ref="K21:Z21"/>
    <mergeCell ref="L14:N14"/>
    <mergeCell ref="K5:K6"/>
    <mergeCell ref="AE4:AF4"/>
    <mergeCell ref="O5:O6"/>
    <mergeCell ref="S5:S6"/>
    <mergeCell ref="B5:B6"/>
    <mergeCell ref="D5:D6"/>
    <mergeCell ref="E5:E6"/>
    <mergeCell ref="G5:G6"/>
    <mergeCell ref="AE5:AE6"/>
    <mergeCell ref="AD11:AD12"/>
    <mergeCell ref="AE7:AF8"/>
    <mergeCell ref="B9:D9"/>
    <mergeCell ref="M9:AC9"/>
    <mergeCell ref="Y5:Y6"/>
    <mergeCell ref="Z5:Z6"/>
    <mergeCell ref="AD5:AD6"/>
    <mergeCell ref="U5:U6"/>
    <mergeCell ref="W5:W6"/>
    <mergeCell ref="I5:I6"/>
    <mergeCell ref="X15:X16"/>
    <mergeCell ref="AE10:AF10"/>
    <mergeCell ref="B11:B12"/>
    <mergeCell ref="D11:D12"/>
    <mergeCell ref="E11:E12"/>
    <mergeCell ref="G11:G12"/>
    <mergeCell ref="O11:O12"/>
    <mergeCell ref="S11:S12"/>
    <mergeCell ref="Y11:Y12"/>
    <mergeCell ref="Z11:Z12"/>
    <mergeCell ref="I23:I24"/>
    <mergeCell ref="K23:K24"/>
    <mergeCell ref="AE23:AE24"/>
    <mergeCell ref="AE11:AE12"/>
    <mergeCell ref="W14:W15"/>
    <mergeCell ref="U11:U12"/>
    <mergeCell ref="W11:W12"/>
    <mergeCell ref="T15:V15"/>
    <mergeCell ref="Y22:AC22"/>
    <mergeCell ref="Z23:Z24"/>
    <mergeCell ref="B29:B30"/>
    <mergeCell ref="D29:D30"/>
    <mergeCell ref="E29:E30"/>
    <mergeCell ref="G29:G30"/>
    <mergeCell ref="K29:K30"/>
    <mergeCell ref="AE22:AF22"/>
    <mergeCell ref="B23:B24"/>
    <mergeCell ref="D23:D24"/>
    <mergeCell ref="E23:E24"/>
    <mergeCell ref="G23:G24"/>
    <mergeCell ref="AE25:AF26"/>
    <mergeCell ref="M27:AC27"/>
    <mergeCell ref="AA25:AD26"/>
    <mergeCell ref="L32:N32"/>
    <mergeCell ref="AE29:AE30"/>
    <mergeCell ref="U29:U30"/>
    <mergeCell ref="W29:W30"/>
    <mergeCell ref="AE28:AF28"/>
    <mergeCell ref="AD29:AD30"/>
    <mergeCell ref="T33:V33"/>
    <mergeCell ref="AE32:AE33"/>
    <mergeCell ref="AE41:AE42"/>
    <mergeCell ref="W41:W42"/>
    <mergeCell ref="Y41:Y42"/>
    <mergeCell ref="Z41:Z42"/>
    <mergeCell ref="AD41:AD42"/>
    <mergeCell ref="Y40:AC40"/>
    <mergeCell ref="Z35:AA35"/>
    <mergeCell ref="E41:E42"/>
    <mergeCell ref="B45:D45"/>
    <mergeCell ref="AE46:AF46"/>
    <mergeCell ref="AA43:AD44"/>
    <mergeCell ref="AE43:AF44"/>
    <mergeCell ref="AE40:AF40"/>
    <mergeCell ref="G41:G42"/>
    <mergeCell ref="I41:I42"/>
    <mergeCell ref="B41:B42"/>
    <mergeCell ref="D41:D42"/>
    <mergeCell ref="AE50:AE51"/>
    <mergeCell ref="Y47:Y48"/>
    <mergeCell ref="Z47:Z48"/>
    <mergeCell ref="AD47:AD48"/>
    <mergeCell ref="AE47:AE48"/>
    <mergeCell ref="Q47:Q48"/>
    <mergeCell ref="W47:W48"/>
    <mergeCell ref="AD50:AD51"/>
    <mergeCell ref="Z50:Z51"/>
    <mergeCell ref="B72:D72"/>
    <mergeCell ref="M72:AC72"/>
    <mergeCell ref="AE68:AE69"/>
    <mergeCell ref="W68:W69"/>
    <mergeCell ref="Y68:Y69"/>
    <mergeCell ref="Z68:Z69"/>
    <mergeCell ref="I68:I69"/>
    <mergeCell ref="K68:K69"/>
    <mergeCell ref="AD68:AD69"/>
    <mergeCell ref="AE70:AF71"/>
    <mergeCell ref="V83:V84"/>
    <mergeCell ref="B74:B75"/>
    <mergeCell ref="D74:D75"/>
    <mergeCell ref="E74:E75"/>
    <mergeCell ref="G74:G75"/>
    <mergeCell ref="I74:I75"/>
    <mergeCell ref="K74:K75"/>
    <mergeCell ref="V77:V78"/>
    <mergeCell ref="U83:U84"/>
    <mergeCell ref="W80:W81"/>
    <mergeCell ref="W83:W84"/>
    <mergeCell ref="Y83:Y84"/>
    <mergeCell ref="Y74:Y75"/>
    <mergeCell ref="Z74:Z75"/>
    <mergeCell ref="W74:W75"/>
    <mergeCell ref="Q68:Q69"/>
    <mergeCell ref="Q74:Q75"/>
    <mergeCell ref="Q77:Q78"/>
    <mergeCell ref="AE74:AE75"/>
    <mergeCell ref="AE73:AF73"/>
    <mergeCell ref="AD74:AD75"/>
    <mergeCell ref="W77:W78"/>
    <mergeCell ref="U77:U78"/>
    <mergeCell ref="W56:W57"/>
    <mergeCell ref="P32:R32"/>
    <mergeCell ref="P33:R33"/>
    <mergeCell ref="Q53:Q54"/>
    <mergeCell ref="V56:V57"/>
    <mergeCell ref="Y56:Y57"/>
    <mergeCell ref="W53:W54"/>
    <mergeCell ref="V50:V51"/>
    <mergeCell ref="U50:U51"/>
    <mergeCell ref="M45:AC45"/>
    <mergeCell ref="I238:AA238"/>
    <mergeCell ref="W50:W51"/>
    <mergeCell ref="Y50:Y51"/>
    <mergeCell ref="Q50:Q51"/>
    <mergeCell ref="AA70:AD71"/>
    <mergeCell ref="AE67:AF67"/>
    <mergeCell ref="Y67:AC67"/>
    <mergeCell ref="Y77:Y78"/>
    <mergeCell ref="Y53:Y54"/>
    <mergeCell ref="K66:Z66"/>
    <mergeCell ref="K47:K48"/>
    <mergeCell ref="L15:N15"/>
    <mergeCell ref="P14:R14"/>
    <mergeCell ref="Y23:Y24"/>
    <mergeCell ref="Y29:Y30"/>
    <mergeCell ref="Z29:Z30"/>
    <mergeCell ref="P15:R15"/>
    <mergeCell ref="K39:Z39"/>
    <mergeCell ref="Q41:Q42"/>
    <mergeCell ref="K41:K42"/>
    <mergeCell ref="G47:G48"/>
    <mergeCell ref="B66:D66"/>
    <mergeCell ref="G68:G69"/>
    <mergeCell ref="B68:B69"/>
    <mergeCell ref="D68:D69"/>
    <mergeCell ref="E68:E69"/>
    <mergeCell ref="D47:D48"/>
    <mergeCell ref="E47:E48"/>
    <mergeCell ref="U56:U57"/>
    <mergeCell ref="K53:K54"/>
    <mergeCell ref="Z53:Z54"/>
    <mergeCell ref="B47:B48"/>
    <mergeCell ref="B21:D21"/>
    <mergeCell ref="B56:B57"/>
    <mergeCell ref="D56:D57"/>
    <mergeCell ref="B53:B54"/>
    <mergeCell ref="D53:D54"/>
    <mergeCell ref="I47:I48"/>
  </mergeCells>
  <conditionalFormatting sqref="AA29">
    <cfRule type="expression" priority="1" dxfId="34" stopIfTrue="1">
      <formula>Z29&lt;0</formula>
    </cfRule>
  </conditionalFormatting>
  <conditionalFormatting sqref="AA30">
    <cfRule type="expression" priority="2" dxfId="34" stopIfTrue="1">
      <formula>Z29&lt;0</formula>
    </cfRule>
  </conditionalFormatting>
  <conditionalFormatting sqref="AF23 AF29 AA23">
    <cfRule type="expression" priority="3" dxfId="35" stopIfTrue="1">
      <formula>Z23&lt;0</formula>
    </cfRule>
    <cfRule type="expression" priority="4" dxfId="35" stopIfTrue="1">
      <formula>Z23="-"</formula>
    </cfRule>
  </conditionalFormatting>
  <conditionalFormatting sqref="AF24 AF30 AA24">
    <cfRule type="expression" priority="5" dxfId="35" stopIfTrue="1">
      <formula>Z23&lt;0</formula>
    </cfRule>
    <cfRule type="expression" priority="6" dxfId="35" stopIfTrue="1">
      <formula>Z23="-"</formula>
    </cfRule>
  </conditionalFormatting>
  <conditionalFormatting sqref="Z29:Z30">
    <cfRule type="expression" priority="7" dxfId="36" stopIfTrue="1">
      <formula>AA29=""</formula>
    </cfRule>
  </conditionalFormatting>
  <conditionalFormatting sqref="AC80:AC81 AC61:AC65 AC83:AC84 AC14:AC15">
    <cfRule type="cellIs" priority="8" dxfId="37" operator="equal" stopIfTrue="1">
      <formula>1</formula>
    </cfRule>
  </conditionalFormatting>
  <conditionalFormatting sqref="AC68:AC69 AC74:AC75 AC51 P56:P57 AC29:AC30 N24 P83:P84 AC41:AC42 AC47:AC48 AC5:AC6 AC11:AC12 AC23:AC24 R24 P47:P48 V47:V48 P53:P54 V53:V54 P74:P75 P80:P81 V74:V75 V80:V81">
    <cfRule type="cellIs" priority="9" dxfId="38" operator="equal" stopIfTrue="1">
      <formula>1</formula>
    </cfRule>
  </conditionalFormatting>
  <conditionalFormatting sqref="V61:V65 R28 R6 R34:R38">
    <cfRule type="cellIs" priority="10" dxfId="39" operator="equal" stopIfTrue="1">
      <formula>1</formula>
    </cfRule>
  </conditionalFormatting>
  <conditionalFormatting sqref="P61:P65 N28 N34:N38 N6">
    <cfRule type="cellIs" priority="11" dxfId="40" operator="equal" stopIfTrue="1">
      <formula>1</formula>
    </cfRule>
  </conditionalFormatting>
  <conditionalFormatting sqref="Z23:Z24">
    <cfRule type="expression" priority="12" dxfId="35" stopIfTrue="1">
      <formula>Z23&lt;0</formula>
    </cfRule>
    <cfRule type="expression" priority="13" dxfId="35" stopIfTrue="1">
      <formula>Z23="-"</formula>
    </cfRule>
  </conditionalFormatting>
  <conditionalFormatting sqref="AE23:AE24 AE29:AE30">
    <cfRule type="expression" priority="14" dxfId="35" stopIfTrue="1">
      <formula>AE23="-"</formula>
    </cfRule>
  </conditionalFormatting>
  <conditionalFormatting sqref="M11:M12 Q11:Q12">
    <cfRule type="expression" priority="15" dxfId="38" stopIfTrue="1">
      <formula>N11=1</formula>
    </cfRule>
  </conditionalFormatting>
  <conditionalFormatting sqref="N11:N12 R11:R12 N29:N30 R29:R30">
    <cfRule type="expression" priority="16" dxfId="38" stopIfTrue="1">
      <formula>N11=1</formula>
    </cfRule>
  </conditionalFormatting>
  <conditionalFormatting sqref="L11 L29">
    <cfRule type="expression" priority="17" dxfId="37" stopIfTrue="1">
      <formula>H12=J12</formula>
    </cfRule>
  </conditionalFormatting>
  <conditionalFormatting sqref="L12 L30">
    <cfRule type="expression" priority="18" dxfId="37" stopIfTrue="1">
      <formula>H12=J12</formula>
    </cfRule>
  </conditionalFormatting>
  <conditionalFormatting sqref="P11 P29">
    <cfRule type="expression" priority="19" dxfId="39" stopIfTrue="1">
      <formula>H12=J12</formula>
    </cfRule>
  </conditionalFormatting>
  <conditionalFormatting sqref="P12 P30">
    <cfRule type="expression" priority="20" dxfId="39" stopIfTrue="1">
      <formula>H12=J12</formula>
    </cfRule>
  </conditionalFormatting>
  <conditionalFormatting sqref="L14:N14 L32:N32">
    <cfRule type="expression" priority="21" dxfId="37" stopIfTrue="1">
      <formula>H12=J12</formula>
    </cfRule>
  </conditionalFormatting>
  <conditionalFormatting sqref="L15:N15 L33:N33">
    <cfRule type="expression" priority="22" dxfId="37" stopIfTrue="1">
      <formula>H12=J12</formula>
    </cfRule>
  </conditionalFormatting>
  <conditionalFormatting sqref="P14:R14 P32:R32">
    <cfRule type="expression" priority="23" dxfId="39" stopIfTrue="1">
      <formula>H12=J12</formula>
    </cfRule>
  </conditionalFormatting>
  <conditionalFormatting sqref="P15:R15 P33:R33">
    <cfRule type="expression" priority="24" dxfId="39" stopIfTrue="1">
      <formula>H12=J12</formula>
    </cfRule>
  </conditionalFormatting>
  <conditionalFormatting sqref="O11:O12 O29:O30">
    <cfRule type="expression" priority="25" dxfId="38" stopIfTrue="1">
      <formula>H12=J12</formula>
    </cfRule>
  </conditionalFormatting>
  <conditionalFormatting sqref="M13 M31">
    <cfRule type="expression" priority="26" dxfId="38" stopIfTrue="1">
      <formula>H12=J12</formula>
    </cfRule>
  </conditionalFormatting>
  <conditionalFormatting sqref="Q13 Q31">
    <cfRule type="expression" priority="27" dxfId="38" stopIfTrue="1">
      <formula>H12=J12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orientation="landscape" paperSize="9" r:id="rId2"/>
  <ignoredErrors>
    <ignoredError sqref="U32 U14 N54 N48 T75 T48 T54" formula="1"/>
    <ignoredError sqref="U47:V47 AB29:AB30 AC30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B5:Z229"/>
  <sheetViews>
    <sheetView showGridLines="0" showRowColHeaders="0" zoomScale="67" zoomScaleNormal="67" zoomScalePageLayoutView="0" workbookViewId="0" topLeftCell="A1">
      <selection activeCell="AG229" sqref="AG229"/>
    </sheetView>
  </sheetViews>
  <sheetFormatPr defaultColWidth="7.75390625" defaultRowHeight="41.25" customHeight="1"/>
  <cols>
    <col min="1" max="1" width="2.875" style="1" customWidth="1"/>
    <col min="2" max="3" width="7.75390625" style="1" customWidth="1"/>
    <col min="4" max="4" width="5.125" style="1" customWidth="1"/>
    <col min="5" max="5" width="7.75390625" style="1" customWidth="1"/>
    <col min="6" max="6" width="5.125" style="1" customWidth="1"/>
    <col min="7" max="7" width="7.75390625" style="1" customWidth="1"/>
    <col min="8" max="8" width="5.125" style="1" customWidth="1"/>
    <col min="9" max="9" width="7.75390625" style="1" customWidth="1"/>
    <col min="10" max="10" width="5.125" style="1" customWidth="1"/>
    <col min="11" max="13" width="7.75390625" style="1" customWidth="1"/>
    <col min="14" max="14" width="5.125" style="1" customWidth="1"/>
    <col min="15" max="23" width="7.75390625" style="1" customWidth="1"/>
    <col min="24" max="24" width="5.125" style="1" customWidth="1"/>
    <col min="25" max="16384" width="7.75390625" style="1" customWidth="1"/>
  </cols>
  <sheetData>
    <row r="5" spans="3:12" ht="41.25" customHeight="1">
      <c r="C5" s="655" t="s">
        <v>20</v>
      </c>
      <c r="D5" s="655"/>
      <c r="E5" s="655"/>
      <c r="F5" s="655"/>
      <c r="G5" s="655"/>
      <c r="H5" s="655"/>
      <c r="I5" s="655"/>
      <c r="J5" s="655"/>
      <c r="K5" s="655"/>
      <c r="L5" s="173"/>
    </row>
    <row r="6" spans="25:26" ht="41.25" customHeight="1" thickBot="1">
      <c r="Y6" s="660" t="s">
        <v>17</v>
      </c>
      <c r="Z6" s="661"/>
    </row>
    <row r="7" spans="2:26" s="2" customFormat="1" ht="41.25" customHeight="1" thickBot="1">
      <c r="B7" s="653">
        <v>1</v>
      </c>
      <c r="C7" s="500">
        <v>1</v>
      </c>
      <c r="D7" s="651" t="s">
        <v>0</v>
      </c>
      <c r="E7" s="501">
        <v>1</v>
      </c>
      <c r="F7" s="651" t="s">
        <v>12</v>
      </c>
      <c r="G7" s="500">
        <v>3</v>
      </c>
      <c r="H7" s="651" t="s">
        <v>0</v>
      </c>
      <c r="I7" s="501">
        <v>1</v>
      </c>
      <c r="J7" s="651" t="s">
        <v>12</v>
      </c>
      <c r="K7" s="500">
        <v>3</v>
      </c>
      <c r="L7" s="10" t="s">
        <v>6</v>
      </c>
      <c r="M7" s="502">
        <v>3</v>
      </c>
      <c r="N7" s="651" t="s">
        <v>13</v>
      </c>
      <c r="O7" s="501">
        <v>1</v>
      </c>
      <c r="P7" s="10" t="s">
        <v>6</v>
      </c>
      <c r="Q7" s="502">
        <v>2</v>
      </c>
      <c r="R7" s="651" t="s">
        <v>12</v>
      </c>
      <c r="S7" s="503">
        <v>9</v>
      </c>
      <c r="T7" s="651" t="s">
        <v>13</v>
      </c>
      <c r="U7" s="504">
        <v>2</v>
      </c>
      <c r="V7" s="651" t="s">
        <v>12</v>
      </c>
      <c r="W7" s="505">
        <v>11</v>
      </c>
      <c r="X7" s="651" t="s">
        <v>12</v>
      </c>
      <c r="Y7" s="657">
        <v>1</v>
      </c>
      <c r="Z7" s="506">
        <v>5</v>
      </c>
    </row>
    <row r="8" spans="2:26" ht="41.25" customHeight="1" thickBot="1" thickTop="1">
      <c r="B8" s="654"/>
      <c r="C8" s="507">
        <v>2</v>
      </c>
      <c r="D8" s="651"/>
      <c r="E8" s="508">
        <v>3</v>
      </c>
      <c r="F8" s="651"/>
      <c r="G8" s="507">
        <v>2</v>
      </c>
      <c r="H8" s="651"/>
      <c r="I8" s="508">
        <v>3</v>
      </c>
      <c r="J8" s="651"/>
      <c r="K8" s="507">
        <v>2</v>
      </c>
      <c r="L8" s="20" t="s">
        <v>6</v>
      </c>
      <c r="M8" s="509">
        <v>3</v>
      </c>
      <c r="N8" s="651"/>
      <c r="O8" s="508">
        <v>3</v>
      </c>
      <c r="P8" s="20" t="s">
        <v>6</v>
      </c>
      <c r="Q8" s="509">
        <v>2</v>
      </c>
      <c r="R8" s="651"/>
      <c r="S8" s="510">
        <v>6</v>
      </c>
      <c r="T8" s="651"/>
      <c r="U8" s="511">
        <v>6</v>
      </c>
      <c r="V8" s="651"/>
      <c r="W8" s="512">
        <v>6</v>
      </c>
      <c r="X8" s="651"/>
      <c r="Y8" s="658"/>
      <c r="Z8" s="513">
        <v>6</v>
      </c>
    </row>
    <row r="9" spans="12:20" ht="41.25" customHeight="1" thickBot="1">
      <c r="L9" s="495" t="s">
        <v>18</v>
      </c>
      <c r="P9" s="495" t="s">
        <v>19</v>
      </c>
      <c r="T9" s="495" t="s">
        <v>19</v>
      </c>
    </row>
    <row r="10" spans="3:23" s="26" customFormat="1" ht="41.25" customHeight="1" thickBot="1">
      <c r="C10" s="21"/>
      <c r="D10" s="22"/>
      <c r="E10" s="21"/>
      <c r="F10" s="23"/>
      <c r="G10" s="23"/>
      <c r="H10" s="23"/>
      <c r="I10" s="23"/>
      <c r="J10" s="23"/>
      <c r="K10" s="254"/>
      <c r="L10" s="517">
        <v>9</v>
      </c>
      <c r="M10" s="24"/>
      <c r="N10" s="651" t="s">
        <v>13</v>
      </c>
      <c r="O10" s="24"/>
      <c r="P10" s="518">
        <v>2</v>
      </c>
      <c r="Q10" s="24"/>
      <c r="R10" s="11"/>
      <c r="S10" s="503">
        <v>9</v>
      </c>
      <c r="T10" s="10" t="s">
        <v>0</v>
      </c>
      <c r="U10" s="504">
        <v>2</v>
      </c>
      <c r="V10" s="25"/>
      <c r="W10" s="253"/>
    </row>
    <row r="11" spans="3:21" s="27" customFormat="1" ht="41.25" customHeight="1" thickBot="1" thickTop="1">
      <c r="C11" s="21"/>
      <c r="D11" s="22"/>
      <c r="E11" s="21"/>
      <c r="F11" s="23"/>
      <c r="G11" s="23"/>
      <c r="H11" s="23"/>
      <c r="I11" s="23"/>
      <c r="J11" s="23"/>
      <c r="K11" s="254"/>
      <c r="L11" s="514">
        <v>6</v>
      </c>
      <c r="M11" s="19"/>
      <c r="N11" s="651"/>
      <c r="O11" s="19"/>
      <c r="P11" s="515">
        <v>6</v>
      </c>
      <c r="Q11" s="19"/>
      <c r="R11" s="11"/>
      <c r="S11" s="19"/>
      <c r="T11" s="516">
        <v>6</v>
      </c>
      <c r="U11" s="19"/>
    </row>
    <row r="12" spans="3:20" s="19" customFormat="1" ht="41.25" customHeight="1">
      <c r="C12" s="21"/>
      <c r="D12" s="22"/>
      <c r="E12" s="21"/>
      <c r="F12" s="23"/>
      <c r="G12" s="23"/>
      <c r="H12" s="23"/>
      <c r="I12" s="23"/>
      <c r="J12" s="23"/>
      <c r="L12" s="28"/>
      <c r="N12" s="4"/>
      <c r="P12" s="28"/>
      <c r="R12" s="11"/>
      <c r="T12" s="5"/>
    </row>
    <row r="13" spans="3:20" s="19" customFormat="1" ht="41.25" customHeight="1">
      <c r="C13" s="21"/>
      <c r="D13" s="22"/>
      <c r="E13" s="21"/>
      <c r="F13" s="23"/>
      <c r="G13" s="23"/>
      <c r="H13" s="23"/>
      <c r="I13" s="23"/>
      <c r="J13" s="23"/>
      <c r="L13" s="28"/>
      <c r="N13" s="4"/>
      <c r="P13" s="28"/>
      <c r="R13" s="11"/>
      <c r="T13" s="5"/>
    </row>
    <row r="14" spans="3:20" s="19" customFormat="1" ht="41.25" customHeight="1">
      <c r="C14" s="21"/>
      <c r="D14" s="22"/>
      <c r="E14" s="21"/>
      <c r="F14" s="23"/>
      <c r="G14" s="23"/>
      <c r="H14" s="23"/>
      <c r="I14" s="23"/>
      <c r="J14" s="23"/>
      <c r="L14" s="28"/>
      <c r="N14" s="4"/>
      <c r="P14" s="28"/>
      <c r="R14" s="11"/>
      <c r="T14" s="5"/>
    </row>
    <row r="15" spans="3:20" s="19" customFormat="1" ht="41.25" customHeight="1">
      <c r="C15" s="21"/>
      <c r="D15" s="22"/>
      <c r="E15" s="21"/>
      <c r="F15" s="23"/>
      <c r="G15" s="23"/>
      <c r="H15" s="23"/>
      <c r="I15" s="23"/>
      <c r="J15" s="23"/>
      <c r="L15" s="28"/>
      <c r="N15" s="4"/>
      <c r="P15" s="28"/>
      <c r="R15" s="11"/>
      <c r="T15" s="5"/>
    </row>
    <row r="16" spans="3:20" s="19" customFormat="1" ht="41.25" customHeight="1">
      <c r="C16" s="21"/>
      <c r="D16" s="22"/>
      <c r="E16" s="21"/>
      <c r="F16" s="23"/>
      <c r="G16" s="23"/>
      <c r="H16" s="23"/>
      <c r="I16" s="23"/>
      <c r="J16" s="23"/>
      <c r="L16" s="28"/>
      <c r="N16" s="4"/>
      <c r="P16" s="28"/>
      <c r="R16" s="11"/>
      <c r="T16" s="5"/>
    </row>
    <row r="17" spans="3:20" s="19" customFormat="1" ht="41.25" customHeight="1">
      <c r="C17" s="21"/>
      <c r="D17" s="22"/>
      <c r="E17" s="21"/>
      <c r="F17" s="23"/>
      <c r="G17" s="23"/>
      <c r="H17" s="23"/>
      <c r="I17" s="23"/>
      <c r="J17" s="23"/>
      <c r="L17" s="28"/>
      <c r="N17" s="4"/>
      <c r="P17" s="28"/>
      <c r="R17" s="11"/>
      <c r="T17" s="5"/>
    </row>
    <row r="18" spans="3:20" s="19" customFormat="1" ht="41.25" customHeight="1">
      <c r="C18" s="21"/>
      <c r="D18" s="22"/>
      <c r="E18" s="21"/>
      <c r="F18" s="23"/>
      <c r="G18" s="23"/>
      <c r="H18" s="23"/>
      <c r="I18" s="23"/>
      <c r="J18" s="23"/>
      <c r="L18" s="28"/>
      <c r="N18" s="4"/>
      <c r="P18" s="28"/>
      <c r="R18" s="11"/>
      <c r="T18" s="5"/>
    </row>
    <row r="19" s="4" customFormat="1" ht="41.25" customHeight="1">
      <c r="L19" s="3"/>
    </row>
    <row r="20" spans="3:26" s="4" customFormat="1" ht="52.5" customHeight="1">
      <c r="C20" s="497"/>
      <c r="D20" s="316">
        <f>IF(C20="","","+")</f>
      </c>
      <c r="E20" s="498"/>
      <c r="L20" s="3"/>
      <c r="Y20" s="659">
        <f>IF(AND(C20="",E20=""),"",C20+E20)</f>
      </c>
      <c r="Z20" s="659"/>
    </row>
    <row r="21" s="4" customFormat="1" ht="41.25" customHeight="1">
      <c r="L21" s="3"/>
    </row>
    <row r="22" s="4" customFormat="1" ht="41.25" customHeight="1">
      <c r="L22" s="3"/>
    </row>
    <row r="23" s="4" customFormat="1" ht="41.25" customHeight="1">
      <c r="L23" s="3"/>
    </row>
    <row r="24" s="4" customFormat="1" ht="41.25" customHeight="1">
      <c r="L24" s="3"/>
    </row>
    <row r="25" s="4" customFormat="1" ht="41.25" customHeight="1">
      <c r="L25" s="3"/>
    </row>
    <row r="26" s="4" customFormat="1" ht="41.25" customHeight="1">
      <c r="L26" s="3"/>
    </row>
    <row r="27" spans="3:12" s="4" customFormat="1" ht="41.25" customHeight="1">
      <c r="C27" s="655" t="s">
        <v>21</v>
      </c>
      <c r="D27" s="655"/>
      <c r="E27" s="655"/>
      <c r="F27" s="655"/>
      <c r="G27" s="655"/>
      <c r="H27" s="655"/>
      <c r="I27" s="655"/>
      <c r="J27" s="655"/>
      <c r="K27" s="655"/>
      <c r="L27" s="3"/>
    </row>
    <row r="28" spans="12:26" s="4" customFormat="1" ht="41.25" customHeight="1" thickBot="1">
      <c r="L28" s="3"/>
      <c r="Y28" s="660" t="s">
        <v>17</v>
      </c>
      <c r="Z28" s="661"/>
    </row>
    <row r="29" spans="2:26" s="2" customFormat="1" ht="41.25" customHeight="1" thickBot="1">
      <c r="B29" s="653">
        <v>1</v>
      </c>
      <c r="C29" s="500">
        <v>1</v>
      </c>
      <c r="D29" s="652" t="s">
        <v>4</v>
      </c>
      <c r="E29" s="501">
        <v>1</v>
      </c>
      <c r="F29" s="651" t="s">
        <v>12</v>
      </c>
      <c r="G29" s="500">
        <v>3</v>
      </c>
      <c r="H29" s="652" t="s">
        <v>4</v>
      </c>
      <c r="I29" s="501">
        <v>1</v>
      </c>
      <c r="J29" s="651" t="s">
        <v>12</v>
      </c>
      <c r="K29" s="500">
        <v>3</v>
      </c>
      <c r="L29" s="10" t="s">
        <v>6</v>
      </c>
      <c r="M29" s="502">
        <v>3</v>
      </c>
      <c r="N29" s="652" t="s">
        <v>4</v>
      </c>
      <c r="O29" s="501">
        <v>1</v>
      </c>
      <c r="P29" s="10" t="s">
        <v>6</v>
      </c>
      <c r="Q29" s="502">
        <v>2</v>
      </c>
      <c r="R29" s="651" t="s">
        <v>12</v>
      </c>
      <c r="S29" s="503">
        <v>9</v>
      </c>
      <c r="T29" s="652" t="s">
        <v>4</v>
      </c>
      <c r="U29" s="504">
        <v>2</v>
      </c>
      <c r="V29" s="651" t="s">
        <v>12</v>
      </c>
      <c r="W29" s="505">
        <v>7</v>
      </c>
      <c r="X29" s="651" t="s">
        <v>12</v>
      </c>
      <c r="Y29" s="657">
        <v>1</v>
      </c>
      <c r="Z29" s="519">
        <v>1</v>
      </c>
    </row>
    <row r="30" spans="2:26" ht="41.25" customHeight="1" thickBot="1" thickTop="1">
      <c r="B30" s="654"/>
      <c r="C30" s="507">
        <v>2</v>
      </c>
      <c r="D30" s="652"/>
      <c r="E30" s="508">
        <v>3</v>
      </c>
      <c r="F30" s="651"/>
      <c r="G30" s="507">
        <v>2</v>
      </c>
      <c r="H30" s="652"/>
      <c r="I30" s="508">
        <v>3</v>
      </c>
      <c r="J30" s="651"/>
      <c r="K30" s="507">
        <v>2</v>
      </c>
      <c r="L30" s="20" t="s">
        <v>6</v>
      </c>
      <c r="M30" s="509">
        <v>3</v>
      </c>
      <c r="N30" s="652"/>
      <c r="O30" s="508">
        <v>3</v>
      </c>
      <c r="P30" s="20" t="s">
        <v>6</v>
      </c>
      <c r="Q30" s="509">
        <v>2</v>
      </c>
      <c r="R30" s="651"/>
      <c r="S30" s="510">
        <v>6</v>
      </c>
      <c r="T30" s="652"/>
      <c r="U30" s="511">
        <v>6</v>
      </c>
      <c r="V30" s="651"/>
      <c r="W30" s="512">
        <v>6</v>
      </c>
      <c r="X30" s="651"/>
      <c r="Y30" s="658"/>
      <c r="Z30" s="520">
        <v>6</v>
      </c>
    </row>
    <row r="31" spans="12:22" ht="41.25" customHeight="1" thickBot="1">
      <c r="L31" s="495" t="s">
        <v>18</v>
      </c>
      <c r="P31" s="495" t="s">
        <v>19</v>
      </c>
      <c r="S31" s="4"/>
      <c r="T31" s="496" t="s">
        <v>19</v>
      </c>
      <c r="U31" s="4"/>
      <c r="V31" s="4"/>
    </row>
    <row r="32" spans="3:23" ht="41.25" customHeight="1" thickBot="1">
      <c r="C32" s="21"/>
      <c r="D32" s="23"/>
      <c r="E32" s="21"/>
      <c r="F32" s="29"/>
      <c r="G32" s="29"/>
      <c r="H32" s="29"/>
      <c r="I32" s="29"/>
      <c r="J32" s="29"/>
      <c r="K32" s="254"/>
      <c r="L32" s="517">
        <v>9</v>
      </c>
      <c r="M32" s="3"/>
      <c r="N32" s="662" t="s">
        <v>35</v>
      </c>
      <c r="O32" s="3"/>
      <c r="P32" s="518">
        <v>2</v>
      </c>
      <c r="Q32" s="3"/>
      <c r="R32" s="30"/>
      <c r="S32" s="517">
        <v>9</v>
      </c>
      <c r="T32" s="171" t="s">
        <v>4</v>
      </c>
      <c r="U32" s="518">
        <v>2</v>
      </c>
      <c r="V32" s="25"/>
      <c r="W32" s="253"/>
    </row>
    <row r="33" spans="3:22" ht="41.25" customHeight="1" thickBot="1" thickTop="1">
      <c r="C33" s="21"/>
      <c r="D33" s="23"/>
      <c r="E33" s="21"/>
      <c r="F33" s="29"/>
      <c r="G33" s="29"/>
      <c r="H33" s="29"/>
      <c r="I33" s="29"/>
      <c r="J33" s="29"/>
      <c r="K33" s="254"/>
      <c r="L33" s="514">
        <v>6</v>
      </c>
      <c r="M33" s="4"/>
      <c r="N33" s="662"/>
      <c r="O33" s="4"/>
      <c r="P33" s="515">
        <v>6</v>
      </c>
      <c r="Q33" s="4"/>
      <c r="R33" s="30"/>
      <c r="S33" s="4"/>
      <c r="T33" s="516">
        <v>6</v>
      </c>
      <c r="U33" s="4"/>
      <c r="V33" s="4"/>
    </row>
    <row r="34" spans="12:22" ht="41.25" customHeight="1">
      <c r="L34" s="9"/>
      <c r="R34" s="4"/>
      <c r="S34" s="4"/>
      <c r="U34" s="4"/>
      <c r="V34" s="4"/>
    </row>
    <row r="35" ht="41.25" customHeight="1">
      <c r="L35" s="9"/>
    </row>
    <row r="36" ht="41.25" customHeight="1">
      <c r="L36" s="9"/>
    </row>
    <row r="37" ht="41.25" customHeight="1">
      <c r="L37" s="9"/>
    </row>
    <row r="38" ht="41.25" customHeight="1">
      <c r="L38" s="9"/>
    </row>
    <row r="39" ht="41.25" customHeight="1">
      <c r="L39" s="9"/>
    </row>
    <row r="40" ht="41.25" customHeight="1">
      <c r="L40" s="9"/>
    </row>
    <row r="41" ht="41.25" customHeight="1">
      <c r="L41" s="9"/>
    </row>
    <row r="42" spans="3:26" s="4" customFormat="1" ht="52.5" customHeight="1">
      <c r="C42" s="498"/>
      <c r="D42" s="317">
        <f>IF(C42="","","-")</f>
      </c>
      <c r="E42" s="498"/>
      <c r="L42" s="3"/>
      <c r="Y42" s="659">
        <f>IF(AND(C42="",E42=""),"",C42-E42)</f>
      </c>
      <c r="Z42" s="659"/>
    </row>
    <row r="43" ht="41.25" customHeight="1">
      <c r="L43" s="9"/>
    </row>
    <row r="44" ht="41.25" customHeight="1">
      <c r="L44" s="9"/>
    </row>
    <row r="45" ht="41.25" customHeight="1">
      <c r="L45" s="9"/>
    </row>
    <row r="46" ht="41.25" customHeight="1">
      <c r="L46" s="9"/>
    </row>
    <row r="47" ht="41.25" customHeight="1">
      <c r="L47" s="9"/>
    </row>
    <row r="48" spans="12:18" ht="41.25" customHeight="1">
      <c r="L48" s="9"/>
      <c r="N48" s="255"/>
      <c r="O48" s="3"/>
      <c r="P48" s="255"/>
      <c r="Q48" s="256"/>
      <c r="R48" s="257"/>
    </row>
    <row r="49" spans="3:18" ht="41.25" customHeight="1">
      <c r="C49" s="655" t="s">
        <v>22</v>
      </c>
      <c r="D49" s="655"/>
      <c r="E49" s="655"/>
      <c r="F49" s="655"/>
      <c r="G49" s="655"/>
      <c r="H49" s="655"/>
      <c r="I49" s="655"/>
      <c r="J49" s="655"/>
      <c r="K49" s="655"/>
      <c r="L49" s="9"/>
      <c r="N49" s="258"/>
      <c r="O49" s="258"/>
      <c r="P49" s="258"/>
      <c r="Q49" s="3"/>
      <c r="R49" s="257"/>
    </row>
    <row r="50" spans="3:22" ht="41.25" customHeight="1" thickBot="1">
      <c r="C50" s="173"/>
      <c r="D50" s="169"/>
      <c r="E50" s="169"/>
      <c r="F50" s="169"/>
      <c r="G50" s="169"/>
      <c r="H50" s="169"/>
      <c r="I50" s="169"/>
      <c r="J50" s="169"/>
      <c r="L50" s="9"/>
      <c r="N50" s="3"/>
      <c r="O50" s="259"/>
      <c r="P50" s="260"/>
      <c r="Q50" s="660" t="s">
        <v>17</v>
      </c>
      <c r="R50" s="660"/>
      <c r="S50" s="170"/>
      <c r="T50" s="267"/>
      <c r="U50" s="267"/>
      <c r="V50" s="265"/>
    </row>
    <row r="51" spans="2:23" ht="41.25" customHeight="1" thickBot="1">
      <c r="B51" s="653">
        <v>1</v>
      </c>
      <c r="C51" s="500">
        <v>1</v>
      </c>
      <c r="D51" s="651" t="s">
        <v>3</v>
      </c>
      <c r="E51" s="501">
        <v>1</v>
      </c>
      <c r="F51" s="651" t="s">
        <v>1</v>
      </c>
      <c r="G51" s="500">
        <v>3</v>
      </c>
      <c r="H51" s="651" t="s">
        <v>3</v>
      </c>
      <c r="I51" s="521">
        <v>1</v>
      </c>
      <c r="J51" s="651" t="s">
        <v>1</v>
      </c>
      <c r="K51" s="525">
        <v>3</v>
      </c>
      <c r="L51" s="526" t="s">
        <v>33</v>
      </c>
      <c r="M51" s="527">
        <v>1</v>
      </c>
      <c r="N51" s="651" t="s">
        <v>1</v>
      </c>
      <c r="O51" s="522">
        <v>3</v>
      </c>
      <c r="P51" s="651" t="s">
        <v>14</v>
      </c>
      <c r="Q51" s="657"/>
      <c r="R51" s="506">
        <v>1</v>
      </c>
      <c r="S51" s="8"/>
      <c r="T51" s="264"/>
      <c r="U51" s="262"/>
      <c r="W51" s="7"/>
    </row>
    <row r="52" spans="2:23" ht="41.25" customHeight="1" thickBot="1" thickTop="1">
      <c r="B52" s="654"/>
      <c r="C52" s="507">
        <v>2</v>
      </c>
      <c r="D52" s="651"/>
      <c r="E52" s="508">
        <v>3</v>
      </c>
      <c r="F52" s="651"/>
      <c r="G52" s="523">
        <v>2</v>
      </c>
      <c r="H52" s="651"/>
      <c r="I52" s="508">
        <v>3</v>
      </c>
      <c r="J52" s="651"/>
      <c r="K52" s="528">
        <v>2</v>
      </c>
      <c r="L52" s="529" t="s">
        <v>6</v>
      </c>
      <c r="M52" s="530">
        <v>3</v>
      </c>
      <c r="N52" s="651"/>
      <c r="O52" s="524">
        <v>6</v>
      </c>
      <c r="P52" s="651"/>
      <c r="Q52" s="658"/>
      <c r="R52" s="513">
        <v>2</v>
      </c>
      <c r="S52" s="8"/>
      <c r="T52" s="264"/>
      <c r="U52" s="262"/>
      <c r="W52" s="3"/>
    </row>
    <row r="53" spans="11:23" s="4" customFormat="1" ht="41.25" customHeight="1">
      <c r="K53" s="3"/>
      <c r="L53" s="259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1:23" s="4" customFormat="1" ht="41.25" customHeight="1">
      <c r="K54" s="261"/>
      <c r="L54" s="3"/>
      <c r="M54" s="261"/>
      <c r="N54" s="30"/>
      <c r="O54" s="262"/>
      <c r="P54" s="30"/>
      <c r="Q54" s="263"/>
      <c r="R54" s="262"/>
      <c r="S54" s="261"/>
      <c r="T54" s="30"/>
      <c r="U54" s="263"/>
      <c r="V54" s="262"/>
      <c r="W54" s="7"/>
    </row>
    <row r="55" spans="11:23" s="4" customFormat="1" ht="41.25" customHeight="1">
      <c r="K55" s="262"/>
      <c r="L55" s="3"/>
      <c r="M55" s="262"/>
      <c r="N55" s="30"/>
      <c r="O55" s="262"/>
      <c r="P55" s="30"/>
      <c r="Q55" s="263"/>
      <c r="R55" s="262"/>
      <c r="S55" s="261"/>
      <c r="T55" s="30"/>
      <c r="U55" s="263"/>
      <c r="V55" s="262"/>
      <c r="W55" s="3"/>
    </row>
    <row r="56" spans="12:19" s="4" customFormat="1" ht="41.25" customHeight="1">
      <c r="L56" s="3"/>
      <c r="N56" s="3"/>
      <c r="O56" s="259"/>
      <c r="P56" s="3"/>
      <c r="Q56" s="3"/>
      <c r="R56" s="3"/>
      <c r="S56" s="6"/>
    </row>
    <row r="57" spans="12:19" s="4" customFormat="1" ht="41.25" customHeight="1">
      <c r="L57" s="3"/>
      <c r="N57" s="255"/>
      <c r="O57" s="3"/>
      <c r="P57" s="255"/>
      <c r="Q57" s="256"/>
      <c r="R57" s="257"/>
      <c r="S57" s="6"/>
    </row>
    <row r="58" spans="12:19" s="4" customFormat="1" ht="41.25" customHeight="1">
      <c r="L58" s="3"/>
      <c r="N58" s="258"/>
      <c r="O58" s="258"/>
      <c r="P58" s="258"/>
      <c r="Q58" s="3"/>
      <c r="R58" s="3"/>
      <c r="S58" s="6"/>
    </row>
    <row r="59" spans="12:19" s="4" customFormat="1" ht="41.25" customHeight="1">
      <c r="L59" s="3"/>
      <c r="S59" s="6"/>
    </row>
    <row r="60" spans="12:19" s="4" customFormat="1" ht="41.25" customHeight="1">
      <c r="L60" s="3"/>
      <c r="S60" s="6"/>
    </row>
    <row r="61" spans="12:19" s="4" customFormat="1" ht="41.25" customHeight="1">
      <c r="L61" s="3"/>
      <c r="S61" s="6"/>
    </row>
    <row r="62" spans="12:19" s="4" customFormat="1" ht="41.25" customHeight="1">
      <c r="L62" s="3"/>
      <c r="S62" s="6"/>
    </row>
    <row r="63" spans="3:26" s="4" customFormat="1" ht="52.5" customHeight="1">
      <c r="C63" s="498"/>
      <c r="D63" s="318">
        <f>IF(C63="","","×")</f>
      </c>
      <c r="E63" s="498"/>
      <c r="L63" s="3"/>
      <c r="Q63" s="656">
        <f>IF(OR(C63="",E63=""),"",C63*E63)</f>
      </c>
      <c r="R63" s="656"/>
      <c r="T63" s="268"/>
      <c r="U63" s="269"/>
      <c r="V63" s="266"/>
      <c r="Y63" s="31"/>
      <c r="Z63" s="32"/>
    </row>
    <row r="64" s="4" customFormat="1" ht="41.25" customHeight="1">
      <c r="L64" s="3"/>
    </row>
    <row r="65" s="4" customFormat="1" ht="41.25" customHeight="1">
      <c r="L65" s="3"/>
    </row>
    <row r="66" s="4" customFormat="1" ht="41.25" customHeight="1">
      <c r="L66" s="3"/>
    </row>
    <row r="67" s="4" customFormat="1" ht="41.25" customHeight="1">
      <c r="L67" s="3"/>
    </row>
    <row r="68" s="4" customFormat="1" ht="41.25" customHeight="1">
      <c r="L68" s="3"/>
    </row>
    <row r="69" s="4" customFormat="1" ht="41.25" customHeight="1">
      <c r="L69" s="3"/>
    </row>
    <row r="70" s="4" customFormat="1" ht="41.25" customHeight="1">
      <c r="L70" s="3"/>
    </row>
    <row r="71" spans="12:18" s="4" customFormat="1" ht="41.25" customHeight="1">
      <c r="L71" s="3"/>
      <c r="N71" s="255"/>
      <c r="O71" s="3"/>
      <c r="P71" s="255"/>
      <c r="Q71" s="256"/>
      <c r="R71" s="257"/>
    </row>
    <row r="72" spans="3:18" s="4" customFormat="1" ht="41.25" customHeight="1">
      <c r="C72" s="655" t="s">
        <v>23</v>
      </c>
      <c r="D72" s="655"/>
      <c r="E72" s="655"/>
      <c r="F72" s="655"/>
      <c r="G72" s="655"/>
      <c r="H72" s="655"/>
      <c r="I72" s="655"/>
      <c r="J72" s="655"/>
      <c r="K72" s="655"/>
      <c r="L72" s="3"/>
      <c r="N72" s="258"/>
      <c r="O72" s="255"/>
      <c r="P72" s="258"/>
      <c r="Q72" s="3"/>
      <c r="R72" s="257"/>
    </row>
    <row r="73" spans="11:25" s="4" customFormat="1" ht="41.25" customHeight="1" thickBot="1">
      <c r="K73" s="1"/>
      <c r="L73" s="9"/>
      <c r="M73" s="1"/>
      <c r="N73" s="3"/>
      <c r="O73" s="259"/>
      <c r="P73" s="260"/>
      <c r="Q73" s="265"/>
      <c r="R73" s="265"/>
      <c r="S73" s="260"/>
      <c r="T73" s="1"/>
      <c r="U73" s="660" t="s">
        <v>17</v>
      </c>
      <c r="V73" s="660"/>
      <c r="W73" s="3"/>
      <c r="X73" s="267"/>
      <c r="Y73" s="267"/>
    </row>
    <row r="74" spans="2:25" ht="41.25" customHeight="1" thickBot="1">
      <c r="B74" s="653">
        <v>1</v>
      </c>
      <c r="C74" s="500">
        <v>1</v>
      </c>
      <c r="D74" s="651" t="s">
        <v>5</v>
      </c>
      <c r="E74" s="501">
        <v>1</v>
      </c>
      <c r="F74" s="651" t="s">
        <v>14</v>
      </c>
      <c r="G74" s="500">
        <v>3</v>
      </c>
      <c r="H74" s="651" t="s">
        <v>5</v>
      </c>
      <c r="I74" s="521">
        <v>1</v>
      </c>
      <c r="J74" s="651" t="s">
        <v>14</v>
      </c>
      <c r="K74" s="531">
        <v>3</v>
      </c>
      <c r="L74" s="649" t="s">
        <v>42</v>
      </c>
      <c r="M74" s="532">
        <v>3</v>
      </c>
      <c r="N74" s="651" t="s">
        <v>1</v>
      </c>
      <c r="O74" s="525">
        <v>3</v>
      </c>
      <c r="P74" s="526" t="s">
        <v>54</v>
      </c>
      <c r="Q74" s="535">
        <v>3</v>
      </c>
      <c r="R74" s="651" t="s">
        <v>1</v>
      </c>
      <c r="S74" s="522">
        <v>9</v>
      </c>
      <c r="T74" s="651" t="s">
        <v>14</v>
      </c>
      <c r="U74" s="657">
        <v>4</v>
      </c>
      <c r="V74" s="506">
        <v>1</v>
      </c>
      <c r="W74" s="30"/>
      <c r="X74" s="324"/>
      <c r="Y74" s="323"/>
    </row>
    <row r="75" spans="2:25" ht="41.25" customHeight="1" thickBot="1" thickTop="1">
      <c r="B75" s="654"/>
      <c r="C75" s="507">
        <v>2</v>
      </c>
      <c r="D75" s="651"/>
      <c r="E75" s="508">
        <v>3</v>
      </c>
      <c r="F75" s="651"/>
      <c r="G75" s="523">
        <v>2</v>
      </c>
      <c r="H75" s="651"/>
      <c r="I75" s="508">
        <v>3</v>
      </c>
      <c r="J75" s="651"/>
      <c r="K75" s="533">
        <v>2</v>
      </c>
      <c r="L75" s="649"/>
      <c r="M75" s="534">
        <v>1</v>
      </c>
      <c r="N75" s="651"/>
      <c r="O75" s="528">
        <v>2</v>
      </c>
      <c r="P75" s="529" t="s">
        <v>54</v>
      </c>
      <c r="Q75" s="536">
        <v>1</v>
      </c>
      <c r="R75" s="651"/>
      <c r="S75" s="524">
        <v>2</v>
      </c>
      <c r="T75" s="651"/>
      <c r="U75" s="658"/>
      <c r="V75" s="513">
        <v>2</v>
      </c>
      <c r="W75" s="30"/>
      <c r="X75" s="324"/>
      <c r="Y75" s="323"/>
    </row>
    <row r="76" spans="4:26" ht="41.25" customHeight="1">
      <c r="D76" s="8"/>
      <c r="F76" s="3"/>
      <c r="G76" s="3"/>
      <c r="H76" s="3"/>
      <c r="I76" s="3"/>
      <c r="J76" s="3"/>
      <c r="K76" s="3"/>
      <c r="L76" s="259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4"/>
      <c r="Y76" s="4"/>
      <c r="Z76" s="4"/>
    </row>
    <row r="77" spans="4:23" ht="41.25" customHeight="1">
      <c r="D77" s="8"/>
      <c r="F77" s="3"/>
      <c r="G77" s="3"/>
      <c r="H77" s="3"/>
      <c r="I77" s="3"/>
      <c r="J77" s="3"/>
      <c r="K77" s="261"/>
      <c r="L77" s="3"/>
      <c r="M77" s="262"/>
      <c r="N77" s="30"/>
      <c r="O77" s="262"/>
      <c r="P77" s="30"/>
      <c r="Q77" s="264"/>
      <c r="R77" s="261"/>
      <c r="S77" s="261"/>
      <c r="T77" s="30"/>
      <c r="U77" s="264"/>
      <c r="V77" s="262"/>
      <c r="W77" s="7"/>
    </row>
    <row r="78" spans="4:23" ht="41.25" customHeight="1">
      <c r="D78" s="8"/>
      <c r="F78" s="3"/>
      <c r="G78" s="3"/>
      <c r="H78" s="3"/>
      <c r="I78" s="3"/>
      <c r="J78" s="3"/>
      <c r="K78" s="262"/>
      <c r="L78" s="3"/>
      <c r="M78" s="261"/>
      <c r="N78" s="30"/>
      <c r="O78" s="262"/>
      <c r="P78" s="30"/>
      <c r="Q78" s="264"/>
      <c r="R78" s="262"/>
      <c r="S78" s="261"/>
      <c r="T78" s="30"/>
      <c r="U78" s="264"/>
      <c r="V78" s="262"/>
      <c r="W78" s="3"/>
    </row>
    <row r="79" spans="4:18" ht="41.25" customHeight="1">
      <c r="D79" s="8"/>
      <c r="M79" s="3"/>
      <c r="N79" s="3"/>
      <c r="O79" s="259"/>
      <c r="P79" s="3"/>
      <c r="Q79" s="3"/>
      <c r="R79" s="3"/>
    </row>
    <row r="80" spans="4:18" ht="41.25" customHeight="1">
      <c r="D80" s="8"/>
      <c r="M80" s="3"/>
      <c r="N80" s="255"/>
      <c r="O80" s="3"/>
      <c r="P80" s="255"/>
      <c r="Q80" s="256"/>
      <c r="R80" s="257"/>
    </row>
    <row r="81" spans="4:18" ht="41.25" customHeight="1">
      <c r="D81" s="8"/>
      <c r="M81" s="3"/>
      <c r="N81" s="258"/>
      <c r="O81" s="258"/>
      <c r="P81" s="258"/>
      <c r="Q81" s="3"/>
      <c r="R81" s="3"/>
    </row>
    <row r="82" ht="41.25" customHeight="1">
      <c r="D82" s="8"/>
    </row>
    <row r="83" ht="41.25" customHeight="1">
      <c r="D83" s="8"/>
    </row>
    <row r="84" ht="41.25" customHeight="1">
      <c r="D84" s="8"/>
    </row>
    <row r="85" ht="41.25" customHeight="1">
      <c r="D85" s="8"/>
    </row>
    <row r="86" spans="3:26" s="4" customFormat="1" ht="52.5" customHeight="1">
      <c r="C86" s="499"/>
      <c r="D86" s="319">
        <f>IF(C86="","","÷")</f>
      </c>
      <c r="E86" s="498"/>
      <c r="L86" s="3"/>
      <c r="Q86" s="650">
        <f>IF(OR(C86="",E86=""),"",C86/E86)</f>
      </c>
      <c r="R86" s="650"/>
      <c r="T86" s="270"/>
      <c r="U86" s="270"/>
      <c r="V86" s="266"/>
      <c r="W86" s="172"/>
      <c r="X86" s="172"/>
      <c r="Y86" s="31"/>
      <c r="Z86" s="33"/>
    </row>
    <row r="87" ht="41.25" customHeight="1">
      <c r="D87" s="8"/>
    </row>
    <row r="88" ht="41.25" customHeight="1">
      <c r="D88" s="8"/>
    </row>
    <row r="89" ht="41.25" customHeight="1">
      <c r="D89" s="8"/>
    </row>
    <row r="90" ht="41.25" customHeight="1">
      <c r="D90" s="8"/>
    </row>
    <row r="91" ht="41.25" customHeight="1">
      <c r="D91" s="8"/>
    </row>
    <row r="92" ht="41.25" customHeight="1">
      <c r="D92" s="8"/>
    </row>
    <row r="93" ht="41.25" customHeight="1">
      <c r="D93" s="8"/>
    </row>
    <row r="94" ht="41.25" customHeight="1">
      <c r="D94" s="8"/>
    </row>
    <row r="95" ht="41.25" customHeight="1">
      <c r="D95" s="8"/>
    </row>
    <row r="96" ht="41.25" customHeight="1">
      <c r="D96" s="8"/>
    </row>
    <row r="97" ht="41.25" customHeight="1">
      <c r="D97" s="8"/>
    </row>
    <row r="98" ht="41.25" customHeight="1">
      <c r="D98" s="8"/>
    </row>
    <row r="99" ht="41.25" customHeight="1">
      <c r="D99" s="8"/>
    </row>
    <row r="100" ht="41.25" customHeight="1">
      <c r="D100" s="8"/>
    </row>
    <row r="101" ht="41.25" customHeight="1">
      <c r="D101" s="8"/>
    </row>
    <row r="102" ht="41.25" customHeight="1">
      <c r="D102" s="8"/>
    </row>
    <row r="103" ht="41.25" customHeight="1">
      <c r="D103" s="8"/>
    </row>
    <row r="104" ht="41.25" customHeight="1">
      <c r="D104" s="8"/>
    </row>
    <row r="105" ht="41.25" customHeight="1">
      <c r="D105" s="8"/>
    </row>
    <row r="106" ht="41.25" customHeight="1">
      <c r="D106" s="8"/>
    </row>
    <row r="107" ht="41.25" customHeight="1">
      <c r="D107" s="8"/>
    </row>
    <row r="108" ht="41.25" customHeight="1">
      <c r="D108" s="8"/>
    </row>
    <row r="109" ht="41.25" customHeight="1">
      <c r="D109" s="8"/>
    </row>
    <row r="110" ht="41.25" customHeight="1">
      <c r="D110" s="8"/>
    </row>
    <row r="111" ht="41.25" customHeight="1">
      <c r="D111" s="8"/>
    </row>
    <row r="112" ht="41.25" customHeight="1">
      <c r="D112" s="8"/>
    </row>
    <row r="113" ht="41.25" customHeight="1">
      <c r="D113" s="8"/>
    </row>
    <row r="114" ht="41.25" customHeight="1">
      <c r="D114" s="8"/>
    </row>
    <row r="115" ht="41.25" customHeight="1">
      <c r="D115" s="8"/>
    </row>
    <row r="116" ht="41.25" customHeight="1">
      <c r="D116" s="8"/>
    </row>
    <row r="117" ht="41.25" customHeight="1">
      <c r="D117" s="8"/>
    </row>
    <row r="118" ht="41.25" customHeight="1">
      <c r="D118" s="8"/>
    </row>
    <row r="119" ht="41.25" customHeight="1">
      <c r="D119" s="8"/>
    </row>
    <row r="120" ht="41.25" customHeight="1">
      <c r="D120" s="8"/>
    </row>
    <row r="121" ht="41.25" customHeight="1">
      <c r="D121" s="8"/>
    </row>
    <row r="122" ht="41.25" customHeight="1">
      <c r="D122" s="8"/>
    </row>
    <row r="123" ht="41.25" customHeight="1">
      <c r="D123" s="8"/>
    </row>
    <row r="124" ht="41.25" customHeight="1">
      <c r="D124" s="8"/>
    </row>
    <row r="125" ht="41.25" customHeight="1">
      <c r="D125" s="8"/>
    </row>
    <row r="126" ht="41.25" customHeight="1">
      <c r="D126" s="8"/>
    </row>
    <row r="127" ht="41.25" customHeight="1">
      <c r="D127" s="8"/>
    </row>
    <row r="128" ht="41.25" customHeight="1">
      <c r="D128" s="8"/>
    </row>
    <row r="129" ht="41.25" customHeight="1">
      <c r="D129" s="8"/>
    </row>
    <row r="130" ht="41.25" customHeight="1">
      <c r="D130" s="8"/>
    </row>
    <row r="131" ht="41.25" customHeight="1">
      <c r="D131" s="8"/>
    </row>
    <row r="132" ht="41.25" customHeight="1">
      <c r="D132" s="8"/>
    </row>
    <row r="133" ht="41.25" customHeight="1">
      <c r="D133" s="8"/>
    </row>
    <row r="134" ht="41.25" customHeight="1">
      <c r="D134" s="8"/>
    </row>
    <row r="135" ht="41.25" customHeight="1">
      <c r="D135" s="8"/>
    </row>
    <row r="136" ht="41.25" customHeight="1">
      <c r="D136" s="8"/>
    </row>
    <row r="137" ht="41.25" customHeight="1">
      <c r="D137" s="8"/>
    </row>
    <row r="138" ht="41.25" customHeight="1">
      <c r="D138" s="8"/>
    </row>
    <row r="139" ht="41.25" customHeight="1">
      <c r="D139" s="8"/>
    </row>
    <row r="140" ht="41.25" customHeight="1">
      <c r="D140" s="8"/>
    </row>
    <row r="141" ht="41.25" customHeight="1">
      <c r="D141" s="8"/>
    </row>
    <row r="142" ht="41.25" customHeight="1">
      <c r="D142" s="8"/>
    </row>
    <row r="143" ht="41.25" customHeight="1">
      <c r="D143" s="8"/>
    </row>
    <row r="144" ht="41.25" customHeight="1">
      <c r="D144" s="8"/>
    </row>
    <row r="145" ht="41.25" customHeight="1">
      <c r="D145" s="8"/>
    </row>
    <row r="146" ht="41.25" customHeight="1">
      <c r="D146" s="8"/>
    </row>
    <row r="147" ht="41.25" customHeight="1">
      <c r="D147" s="8"/>
    </row>
    <row r="148" ht="41.25" customHeight="1">
      <c r="D148" s="8"/>
    </row>
    <row r="149" ht="41.25" customHeight="1">
      <c r="D149" s="8"/>
    </row>
    <row r="150" ht="41.25" customHeight="1">
      <c r="D150" s="8"/>
    </row>
    <row r="151" ht="41.25" customHeight="1">
      <c r="D151" s="8"/>
    </row>
    <row r="152" ht="41.25" customHeight="1">
      <c r="D152" s="8"/>
    </row>
    <row r="153" ht="41.25" customHeight="1">
      <c r="D153" s="8"/>
    </row>
    <row r="154" ht="41.25" customHeight="1">
      <c r="D154" s="8"/>
    </row>
    <row r="155" ht="41.25" customHeight="1">
      <c r="D155" s="8"/>
    </row>
    <row r="156" ht="41.25" customHeight="1">
      <c r="D156" s="8"/>
    </row>
    <row r="157" ht="41.25" customHeight="1">
      <c r="D157" s="8"/>
    </row>
    <row r="158" ht="41.25" customHeight="1">
      <c r="D158" s="8"/>
    </row>
    <row r="159" ht="41.25" customHeight="1">
      <c r="D159" s="8"/>
    </row>
    <row r="160" ht="41.25" customHeight="1">
      <c r="D160" s="8"/>
    </row>
    <row r="161" ht="41.25" customHeight="1">
      <c r="D161" s="8"/>
    </row>
    <row r="162" ht="41.25" customHeight="1">
      <c r="D162" s="8"/>
    </row>
    <row r="163" ht="41.25" customHeight="1">
      <c r="D163" s="8"/>
    </row>
    <row r="164" ht="41.25" customHeight="1">
      <c r="D164" s="8"/>
    </row>
    <row r="165" ht="41.25" customHeight="1">
      <c r="D165" s="8"/>
    </row>
    <row r="166" ht="41.25" customHeight="1">
      <c r="D166" s="8"/>
    </row>
    <row r="167" ht="41.25" customHeight="1">
      <c r="D167" s="8"/>
    </row>
    <row r="168" ht="41.25" customHeight="1">
      <c r="D168" s="8"/>
    </row>
    <row r="169" ht="41.25" customHeight="1">
      <c r="D169" s="8"/>
    </row>
    <row r="170" ht="41.25" customHeight="1">
      <c r="D170" s="8"/>
    </row>
    <row r="171" ht="41.25" customHeight="1">
      <c r="D171" s="8"/>
    </row>
    <row r="172" ht="41.25" customHeight="1">
      <c r="D172" s="8"/>
    </row>
    <row r="173" ht="41.25" customHeight="1">
      <c r="D173" s="8"/>
    </row>
    <row r="174" ht="41.25" customHeight="1">
      <c r="D174" s="8"/>
    </row>
    <row r="175" ht="41.25" customHeight="1">
      <c r="D175" s="8"/>
    </row>
    <row r="176" ht="41.25" customHeight="1">
      <c r="D176" s="8"/>
    </row>
    <row r="177" ht="41.25" customHeight="1">
      <c r="D177" s="8"/>
    </row>
    <row r="178" ht="41.25" customHeight="1">
      <c r="D178" s="8"/>
    </row>
    <row r="179" ht="41.25" customHeight="1">
      <c r="D179" s="8"/>
    </row>
    <row r="180" ht="41.25" customHeight="1">
      <c r="D180" s="8"/>
    </row>
    <row r="181" ht="41.25" customHeight="1">
      <c r="D181" s="8"/>
    </row>
    <row r="182" ht="41.25" customHeight="1">
      <c r="D182" s="8"/>
    </row>
    <row r="183" ht="41.25" customHeight="1">
      <c r="D183" s="8"/>
    </row>
    <row r="184" ht="41.25" customHeight="1">
      <c r="D184" s="8"/>
    </row>
    <row r="185" ht="41.25" customHeight="1">
      <c r="D185" s="8"/>
    </row>
    <row r="186" ht="41.25" customHeight="1">
      <c r="D186" s="8"/>
    </row>
    <row r="187" ht="41.25" customHeight="1">
      <c r="D187" s="8"/>
    </row>
    <row r="188" ht="41.25" customHeight="1">
      <c r="D188" s="8"/>
    </row>
    <row r="189" ht="41.25" customHeight="1">
      <c r="D189" s="8"/>
    </row>
    <row r="190" ht="41.25" customHeight="1">
      <c r="D190" s="8"/>
    </row>
    <row r="191" ht="41.25" customHeight="1">
      <c r="D191" s="8"/>
    </row>
    <row r="192" ht="41.25" customHeight="1">
      <c r="D192" s="8"/>
    </row>
    <row r="193" ht="41.25" customHeight="1">
      <c r="D193" s="8"/>
    </row>
    <row r="194" ht="41.25" customHeight="1">
      <c r="D194" s="8"/>
    </row>
    <row r="195" ht="41.25" customHeight="1">
      <c r="D195" s="8"/>
    </row>
    <row r="196" ht="41.25" customHeight="1">
      <c r="D196" s="8"/>
    </row>
    <row r="197" ht="41.25" customHeight="1">
      <c r="D197" s="8"/>
    </row>
    <row r="198" ht="41.25" customHeight="1">
      <c r="D198" s="8"/>
    </row>
    <row r="199" ht="41.25" customHeight="1">
      <c r="D199" s="8"/>
    </row>
    <row r="229" spans="7:21" ht="130.5" customHeight="1">
      <c r="G229" s="583" t="s">
        <v>71</v>
      </c>
      <c r="H229" s="584"/>
      <c r="I229" s="584"/>
      <c r="J229" s="584"/>
      <c r="K229" s="584"/>
      <c r="L229" s="584"/>
      <c r="M229" s="584"/>
      <c r="N229" s="584"/>
      <c r="O229" s="584"/>
      <c r="P229" s="584"/>
      <c r="Q229" s="584"/>
      <c r="R229" s="584"/>
      <c r="S229" s="584"/>
      <c r="T229" s="584"/>
      <c r="U229" s="584"/>
    </row>
  </sheetData>
  <sheetProtection password="CC3D" sheet="1" objects="1" scenarios="1"/>
  <mergeCells count="55">
    <mergeCell ref="R74:R75"/>
    <mergeCell ref="U73:V73"/>
    <mergeCell ref="T74:T75"/>
    <mergeCell ref="U74:U75"/>
    <mergeCell ref="N7:N8"/>
    <mergeCell ref="R7:R8"/>
    <mergeCell ref="Q50:R50"/>
    <mergeCell ref="N32:N33"/>
    <mergeCell ref="R29:R30"/>
    <mergeCell ref="N10:N11"/>
    <mergeCell ref="N29:N30"/>
    <mergeCell ref="V7:V8"/>
    <mergeCell ref="V29:V30"/>
    <mergeCell ref="T29:T30"/>
    <mergeCell ref="T7:T8"/>
    <mergeCell ref="Q51:Q52"/>
    <mergeCell ref="Q63:R63"/>
    <mergeCell ref="X29:X30"/>
    <mergeCell ref="Y29:Y30"/>
    <mergeCell ref="Y20:Z20"/>
    <mergeCell ref="Y42:Z42"/>
    <mergeCell ref="Y6:Z6"/>
    <mergeCell ref="Y28:Z28"/>
    <mergeCell ref="X7:X8"/>
    <mergeCell ref="Y7:Y8"/>
    <mergeCell ref="C5:K5"/>
    <mergeCell ref="C27:K27"/>
    <mergeCell ref="C49:K49"/>
    <mergeCell ref="C72:K72"/>
    <mergeCell ref="B29:B30"/>
    <mergeCell ref="D29:D30"/>
    <mergeCell ref="F29:F30"/>
    <mergeCell ref="B7:B8"/>
    <mergeCell ref="B51:B52"/>
    <mergeCell ref="D51:D52"/>
    <mergeCell ref="H7:H8"/>
    <mergeCell ref="J7:J8"/>
    <mergeCell ref="H29:H30"/>
    <mergeCell ref="J29:J30"/>
    <mergeCell ref="B74:B75"/>
    <mergeCell ref="D74:D75"/>
    <mergeCell ref="F74:F75"/>
    <mergeCell ref="F51:F52"/>
    <mergeCell ref="D7:D8"/>
    <mergeCell ref="F7:F8"/>
    <mergeCell ref="L74:L75"/>
    <mergeCell ref="G229:U229"/>
    <mergeCell ref="Q86:R86"/>
    <mergeCell ref="H51:H52"/>
    <mergeCell ref="J51:J52"/>
    <mergeCell ref="H74:H75"/>
    <mergeCell ref="J74:J75"/>
    <mergeCell ref="N51:N52"/>
    <mergeCell ref="N74:N75"/>
    <mergeCell ref="P51:P52"/>
  </mergeCells>
  <printOptions/>
  <pageMargins left="0.1968503937007874" right="0.1968503937007874" top="0.5905511811023623" bottom="0.5905511811023623" header="0.5118110236220472" footer="0.5118110236220472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B3:AK85"/>
  <sheetViews>
    <sheetView showGridLines="0" showRowColHeaders="0" zoomScale="67" zoomScaleNormal="67" zoomScalePageLayoutView="0" workbookViewId="0" topLeftCell="A1">
      <selection activeCell="Q15" sqref="Q15"/>
    </sheetView>
  </sheetViews>
  <sheetFormatPr defaultColWidth="7.625" defaultRowHeight="45" customHeight="1"/>
  <cols>
    <col min="1" max="1" width="1.25" style="37" customWidth="1"/>
    <col min="2" max="2" width="5.125" style="36" customWidth="1"/>
    <col min="3" max="3" width="7.625" style="37" customWidth="1"/>
    <col min="4" max="4" width="3.625" style="37" customWidth="1"/>
    <col min="5" max="5" width="5.50390625" style="37" customWidth="1"/>
    <col min="6" max="6" width="7.625" style="37" customWidth="1"/>
    <col min="7" max="7" width="3.625" style="37" customWidth="1"/>
    <col min="8" max="8" width="5.50390625" style="37" customWidth="1"/>
    <col min="9" max="9" width="7.625" style="37" customWidth="1"/>
    <col min="10" max="10" width="3.625" style="37" customWidth="1"/>
    <col min="11" max="11" width="7.625" style="37" customWidth="1"/>
    <col min="12" max="12" width="3.625" style="37" customWidth="1"/>
    <col min="13" max="13" width="5.50390625" style="37" customWidth="1"/>
    <col min="14" max="14" width="7.625" style="37" customWidth="1"/>
    <col min="15" max="15" width="3.625" style="37" customWidth="1"/>
    <col min="16" max="16" width="7.625" style="37" customWidth="1"/>
    <col min="17" max="17" width="3.625" style="37" customWidth="1"/>
    <col min="18" max="18" width="5.50390625" style="37" customWidth="1"/>
    <col min="19" max="19" width="7.625" style="37" customWidth="1"/>
    <col min="20" max="20" width="3.625" style="37" customWidth="1"/>
    <col min="21" max="21" width="5.50390625" style="37" customWidth="1"/>
    <col min="22" max="22" width="7.625" style="37" customWidth="1"/>
    <col min="23" max="23" width="3.625" style="37" customWidth="1"/>
    <col min="24" max="24" width="5.625" style="37" customWidth="1"/>
    <col min="25" max="25" width="9.00390625" style="37" customWidth="1"/>
    <col min="26" max="26" width="3.625" style="37" customWidth="1"/>
    <col min="27" max="28" width="7.625" style="37" customWidth="1"/>
    <col min="29" max="29" width="4.125" style="37" customWidth="1"/>
    <col min="30" max="30" width="7.625" style="37" customWidth="1"/>
    <col min="31" max="31" width="3.625" style="37" customWidth="1"/>
    <col min="32" max="34" width="7.625" style="37" customWidth="1"/>
    <col min="35" max="35" width="5.00390625" style="35" hidden="1" customWidth="1"/>
    <col min="36" max="16384" width="7.625" style="37" customWidth="1"/>
  </cols>
  <sheetData>
    <row r="3" spans="2:35" s="34" customFormat="1" ht="45" customHeight="1">
      <c r="B3" s="563" t="s">
        <v>8</v>
      </c>
      <c r="C3" s="563"/>
      <c r="D3" s="563"/>
      <c r="F3" s="153"/>
      <c r="G3" s="153"/>
      <c r="H3" s="153"/>
      <c r="I3" s="153"/>
      <c r="J3" s="153"/>
      <c r="K3" s="563" t="s">
        <v>24</v>
      </c>
      <c r="L3" s="563"/>
      <c r="M3" s="563"/>
      <c r="N3" s="563"/>
      <c r="O3" s="563"/>
      <c r="P3" s="563"/>
      <c r="Q3" s="563"/>
      <c r="R3" s="563"/>
      <c r="S3" s="563"/>
      <c r="T3" s="563"/>
      <c r="U3" s="563"/>
      <c r="V3" s="563"/>
      <c r="W3" s="563"/>
      <c r="X3" s="563"/>
      <c r="Y3" s="563"/>
      <c r="Z3" s="563"/>
      <c r="AA3" s="563"/>
      <c r="AB3" s="153"/>
      <c r="AC3" s="153"/>
      <c r="AD3" s="153"/>
      <c r="AE3" s="153"/>
      <c r="AF3" s="153"/>
      <c r="AG3" s="153"/>
      <c r="AI3" s="35"/>
    </row>
    <row r="4" spans="26:35" ht="45" customHeight="1" thickBot="1">
      <c r="Z4" s="589" t="s">
        <v>16</v>
      </c>
      <c r="AA4" s="590"/>
      <c r="AB4" s="590"/>
      <c r="AC4" s="590"/>
      <c r="AD4" s="590"/>
      <c r="AE4" s="38"/>
      <c r="AF4" s="587" t="s">
        <v>17</v>
      </c>
      <c r="AG4" s="588"/>
      <c r="AH4" s="39"/>
      <c r="AI4" s="40"/>
    </row>
    <row r="5" spans="2:35" s="49" customFormat="1" ht="45" customHeight="1" thickBot="1">
      <c r="B5" s="663"/>
      <c r="C5" s="155"/>
      <c r="D5" s="600" t="s">
        <v>43</v>
      </c>
      <c r="E5" s="663"/>
      <c r="F5" s="41"/>
      <c r="G5" s="585" t="s">
        <v>44</v>
      </c>
      <c r="H5" s="663"/>
      <c r="I5" s="274"/>
      <c r="J5" s="42" t="s">
        <v>45</v>
      </c>
      <c r="K5" s="43"/>
      <c r="L5" s="600" t="s">
        <v>43</v>
      </c>
      <c r="M5" s="663"/>
      <c r="N5" s="44"/>
      <c r="O5" s="42" t="s">
        <v>45</v>
      </c>
      <c r="P5" s="43"/>
      <c r="Q5" s="638" t="s">
        <v>44</v>
      </c>
      <c r="R5" s="663"/>
      <c r="S5" s="274"/>
      <c r="T5" s="600" t="s">
        <v>43</v>
      </c>
      <c r="U5" s="663"/>
      <c r="V5" s="44"/>
      <c r="W5" s="585" t="s">
        <v>44</v>
      </c>
      <c r="X5" s="663"/>
      <c r="Y5" s="275"/>
      <c r="Z5" s="575" t="s">
        <v>44</v>
      </c>
      <c r="AA5" s="693"/>
      <c r="AB5" s="160"/>
      <c r="AC5" s="152" t="s">
        <v>46</v>
      </c>
      <c r="AD5" s="43"/>
      <c r="AE5" s="585" t="s">
        <v>44</v>
      </c>
      <c r="AF5" s="695"/>
      <c r="AG5" s="162"/>
      <c r="AH5" s="47"/>
      <c r="AI5" s="48" t="str">
        <f>IF(AF5=AF11,"4","0")</f>
        <v>4</v>
      </c>
    </row>
    <row r="6" spans="2:35" ht="45" customHeight="1" thickBot="1" thickTop="1">
      <c r="B6" s="664"/>
      <c r="C6" s="156"/>
      <c r="D6" s="600"/>
      <c r="E6" s="664"/>
      <c r="F6" s="50"/>
      <c r="G6" s="600"/>
      <c r="H6" s="664"/>
      <c r="I6" s="276"/>
      <c r="J6" s="51" t="s">
        <v>45</v>
      </c>
      <c r="K6" s="52"/>
      <c r="L6" s="600"/>
      <c r="M6" s="664"/>
      <c r="N6" s="53"/>
      <c r="O6" s="51" t="s">
        <v>45</v>
      </c>
      <c r="P6" s="52"/>
      <c r="Q6" s="639"/>
      <c r="R6" s="664"/>
      <c r="S6" s="276"/>
      <c r="T6" s="600"/>
      <c r="U6" s="664"/>
      <c r="V6" s="53"/>
      <c r="W6" s="600"/>
      <c r="X6" s="664"/>
      <c r="Y6" s="277"/>
      <c r="Z6" s="576"/>
      <c r="AA6" s="694"/>
      <c r="AB6" s="161"/>
      <c r="AC6" s="151" t="s">
        <v>46</v>
      </c>
      <c r="AD6" s="52"/>
      <c r="AE6" s="600"/>
      <c r="AF6" s="696"/>
      <c r="AG6" s="163"/>
      <c r="AH6" s="56"/>
      <c r="AI6" s="35" t="str">
        <f>IF(AG5=AG11,"2","0")</f>
        <v>2</v>
      </c>
    </row>
    <row r="7" spans="2:35" s="56" customFormat="1" ht="45" customHeight="1">
      <c r="B7" s="57"/>
      <c r="C7" s="58"/>
      <c r="D7" s="58"/>
      <c r="E7" s="58"/>
      <c r="F7" s="58"/>
      <c r="G7" s="58"/>
      <c r="H7" s="58"/>
      <c r="I7" s="58"/>
      <c r="J7" s="59"/>
      <c r="K7" s="60"/>
      <c r="L7" s="58"/>
      <c r="M7" s="58"/>
      <c r="N7" s="58"/>
      <c r="O7" s="59"/>
      <c r="P7" s="55"/>
      <c r="Q7" s="58"/>
      <c r="R7" s="58"/>
      <c r="S7" s="58"/>
      <c r="T7" s="55"/>
      <c r="U7" s="55"/>
      <c r="V7" s="58"/>
      <c r="W7" s="58"/>
      <c r="X7" s="58"/>
      <c r="Y7" s="58"/>
      <c r="Z7" s="58"/>
      <c r="AA7" s="61"/>
      <c r="AB7" s="586" t="s">
        <v>34</v>
      </c>
      <c r="AC7" s="586"/>
      <c r="AD7" s="586"/>
      <c r="AE7" s="586"/>
      <c r="AF7" s="616">
        <f>IF(AND(AF5="",AG52="",AG6=""),"",IF(AI5+AI6+AI7&gt;6,"◎",""))</f>
      </c>
      <c r="AG7" s="616"/>
      <c r="AH7" s="62"/>
      <c r="AI7" s="35" t="str">
        <f>IF(AG6=AG12,"2","0")</f>
        <v>2</v>
      </c>
    </row>
    <row r="8" spans="2:35" s="56" customFormat="1" ht="45" customHeight="1">
      <c r="B8" s="57"/>
      <c r="C8" s="58"/>
      <c r="D8" s="58"/>
      <c r="E8" s="58"/>
      <c r="F8" s="58"/>
      <c r="G8" s="58"/>
      <c r="H8" s="58"/>
      <c r="I8" s="58"/>
      <c r="J8" s="59"/>
      <c r="K8" s="60"/>
      <c r="L8" s="58"/>
      <c r="M8" s="58"/>
      <c r="N8" s="58"/>
      <c r="O8" s="59"/>
      <c r="P8" s="55"/>
      <c r="Q8" s="58"/>
      <c r="R8" s="58"/>
      <c r="S8" s="58"/>
      <c r="T8" s="55"/>
      <c r="U8" s="55"/>
      <c r="V8" s="58"/>
      <c r="W8" s="58"/>
      <c r="X8" s="58"/>
      <c r="Y8" s="58"/>
      <c r="Z8" s="58"/>
      <c r="AA8" s="61"/>
      <c r="AB8" s="586"/>
      <c r="AC8" s="586"/>
      <c r="AD8" s="586"/>
      <c r="AE8" s="586"/>
      <c r="AF8" s="617"/>
      <c r="AG8" s="617"/>
      <c r="AH8" s="62"/>
      <c r="AI8" s="35"/>
    </row>
    <row r="9" spans="2:35" s="56" customFormat="1" ht="45" customHeight="1">
      <c r="B9" s="609" t="s">
        <v>36</v>
      </c>
      <c r="C9" s="609"/>
      <c r="D9" s="609"/>
      <c r="E9" s="174"/>
      <c r="F9" s="154"/>
      <c r="G9" s="154"/>
      <c r="H9" s="154"/>
      <c r="I9" s="154"/>
      <c r="J9" s="596" t="s">
        <v>32</v>
      </c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63"/>
      <c r="AF9" s="168"/>
      <c r="AG9" s="168"/>
      <c r="AI9" s="64"/>
    </row>
    <row r="10" spans="2:35" s="56" customFormat="1" ht="45" customHeight="1" thickBot="1">
      <c r="B10" s="65"/>
      <c r="S10" s="65"/>
      <c r="Z10" s="66"/>
      <c r="AA10" s="38"/>
      <c r="AB10" s="38"/>
      <c r="AC10" s="38"/>
      <c r="AD10" s="38"/>
      <c r="AF10" s="587" t="s">
        <v>17</v>
      </c>
      <c r="AG10" s="588"/>
      <c r="AI10" s="64"/>
    </row>
    <row r="11" spans="2:37" s="62" customFormat="1" ht="45" customHeight="1" thickBot="1">
      <c r="B11" s="663"/>
      <c r="C11" s="167"/>
      <c r="D11" s="600" t="s">
        <v>43</v>
      </c>
      <c r="E11" s="663"/>
      <c r="F11" s="41"/>
      <c r="G11" s="585" t="s">
        <v>44</v>
      </c>
      <c r="H11" s="681">
        <f>IF(B11="",0,B11)</f>
        <v>0</v>
      </c>
      <c r="I11" s="278">
        <f>IF(C11="","",C11)</f>
      </c>
      <c r="J11" s="42">
        <f>IF(OR(C12=F12,K11=1),"","Ｘ")</f>
      </c>
      <c r="K11" s="279">
        <f>K12</f>
      </c>
      <c r="L11" s="631" t="s">
        <v>43</v>
      </c>
      <c r="M11" s="681">
        <f>IF(E11="",0,E11)</f>
        <v>0</v>
      </c>
      <c r="N11" s="280">
        <f>IF(F11="","",F11)</f>
      </c>
      <c r="O11" s="42">
        <f>IF(C12=F12,"","Ｘ")</f>
      </c>
      <c r="P11" s="279">
        <f>P12</f>
      </c>
      <c r="Q11" s="638" t="s">
        <v>44</v>
      </c>
      <c r="R11" s="681">
        <f>IF(B11="",0,H11)</f>
        <v>0</v>
      </c>
      <c r="S11" s="278">
        <f>IF(OR(I11="",K11=""),"",I11*K11)</f>
      </c>
      <c r="T11" s="631" t="s">
        <v>43</v>
      </c>
      <c r="U11" s="681">
        <f>IF(E11="",0,M11)</f>
        <v>0</v>
      </c>
      <c r="V11" s="280">
        <f>IF(OR(N11="",P11=""),"",N11*P11)</f>
      </c>
      <c r="W11" s="575" t="s">
        <v>44</v>
      </c>
      <c r="X11" s="681">
        <f>IF(AND(B11="",E11=""),0,R11+U11)</f>
        <v>0</v>
      </c>
      <c r="Y11" s="185">
        <f>IF(AND(S11="",V11=""),"",SUM(S11,V11))</f>
      </c>
      <c r="Z11" s="575" t="s">
        <v>44</v>
      </c>
      <c r="AA11" s="697">
        <f>IF(OR(Y11="",Y12=""),X11,IF(X11="",FLOOR(Y11/Y12,1),FLOOR(Y11/Y12,1)+X11))</f>
        <v>0</v>
      </c>
      <c r="AB11" s="209">
        <f>IF(OR(Y11="",Y12=""),"",IF(X11="",(Y11-(AA11*Y12)),(Y11-((AA11-X11)*Y12))))</f>
      </c>
      <c r="AC11" s="203">
        <f>IF(OR(AD11="",AD11=1),"","÷")</f>
      </c>
      <c r="AD11" s="189">
        <f>IF(OR(AB12="",AB11=""),"",GCD(AB12,AB11))</f>
      </c>
      <c r="AE11" s="585" t="s">
        <v>44</v>
      </c>
      <c r="AF11" s="666">
        <f>AA11</f>
        <v>0</v>
      </c>
      <c r="AG11" s="191">
        <f>IF(AD11="",AB11,AB11/AD11)</f>
      </c>
      <c r="AH11" s="56"/>
      <c r="AI11" s="64"/>
      <c r="AJ11" s="56"/>
      <c r="AK11" s="56"/>
    </row>
    <row r="12" spans="2:37" s="62" customFormat="1" ht="45" customHeight="1" thickBot="1" thickTop="1">
      <c r="B12" s="664"/>
      <c r="C12" s="156"/>
      <c r="D12" s="600"/>
      <c r="E12" s="664"/>
      <c r="F12" s="50"/>
      <c r="G12" s="600"/>
      <c r="H12" s="682"/>
      <c r="I12" s="281">
        <f>IF(C12="","",C12)</f>
      </c>
      <c r="J12" s="211">
        <f>IF(OR(C12=F12,K12=1),"","Ｘ")</f>
      </c>
      <c r="K12" s="282">
        <f>IF(C12="","",(LCM(C12,F12))/C12)</f>
      </c>
      <c r="L12" s="631"/>
      <c r="M12" s="682"/>
      <c r="N12" s="205">
        <f>IF(F12="","",F12)</f>
      </c>
      <c r="O12" s="51">
        <f>IF(C12=F12,"","Ｘ")</f>
      </c>
      <c r="P12" s="283">
        <f>IF(F12="","",(LCM(C12,F12))/F12)</f>
      </c>
      <c r="Q12" s="639"/>
      <c r="R12" s="682"/>
      <c r="S12" s="206">
        <f>IF(AND(C12="",C11=""),"",I12*K12)</f>
      </c>
      <c r="T12" s="631"/>
      <c r="U12" s="682"/>
      <c r="V12" s="208">
        <f>IF(OR(F12="",F11=""),"",N12*P12)</f>
      </c>
      <c r="W12" s="576"/>
      <c r="X12" s="682"/>
      <c r="Y12" s="186">
        <f>IF(S12="",V12,S12)</f>
      </c>
      <c r="Z12" s="576"/>
      <c r="AA12" s="698"/>
      <c r="AB12" s="199">
        <f>IF(AB11=0,"",Y12)</f>
      </c>
      <c r="AC12" s="76">
        <f>IF(OR(AD11="",AD11=1),"","÷")</f>
      </c>
      <c r="AD12" s="190">
        <f>AD11</f>
      </c>
      <c r="AE12" s="600"/>
      <c r="AF12" s="667"/>
      <c r="AG12" s="201">
        <f>IF(AD11="",AB12,AB12/AD12)</f>
      </c>
      <c r="AH12" s="56"/>
      <c r="AI12" s="64"/>
      <c r="AJ12" s="56"/>
      <c r="AK12" s="56"/>
    </row>
    <row r="13" spans="2:35" s="56" customFormat="1" ht="24" customHeight="1">
      <c r="B13" s="70"/>
      <c r="C13" s="62"/>
      <c r="D13" s="62"/>
      <c r="E13" s="62"/>
      <c r="F13" s="62"/>
      <c r="G13" s="62"/>
      <c r="I13" s="699" t="s">
        <v>47</v>
      </c>
      <c r="J13" s="699"/>
      <c r="K13" s="71"/>
      <c r="L13" s="62"/>
      <c r="N13" s="699" t="s">
        <v>47</v>
      </c>
      <c r="O13" s="699"/>
      <c r="P13" s="71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4"/>
    </row>
    <row r="14" spans="2:35" s="56" customFormat="1" ht="45" customHeight="1" thickBot="1">
      <c r="B14" s="70"/>
      <c r="C14" s="62"/>
      <c r="D14" s="62"/>
      <c r="E14" s="62"/>
      <c r="F14" s="62"/>
      <c r="G14" s="62"/>
      <c r="H14" s="681">
        <f>H11</f>
        <v>0</v>
      </c>
      <c r="I14" s="691">
        <f>IF(OR(I11="",K11=""),"",I11*K11)</f>
      </c>
      <c r="J14" s="692"/>
      <c r="K14" s="210"/>
      <c r="L14" s="210"/>
      <c r="M14" s="681">
        <f>M11</f>
        <v>0</v>
      </c>
      <c r="N14" s="685">
        <f>IF(OR(N11="",P11=""),"",N11*P11)</f>
      </c>
      <c r="O14" s="686"/>
      <c r="P14" s="176"/>
      <c r="Q14" s="62"/>
      <c r="R14" s="62"/>
      <c r="S14" s="62"/>
      <c r="T14" s="62"/>
      <c r="U14" s="62"/>
      <c r="V14" s="62"/>
      <c r="W14" s="575"/>
      <c r="X14" s="46"/>
      <c r="Y14" s="72"/>
      <c r="Z14" s="73"/>
      <c r="AA14" s="74"/>
      <c r="AB14" s="75"/>
      <c r="AC14" s="76"/>
      <c r="AD14" s="77"/>
      <c r="AE14" s="73"/>
      <c r="AF14" s="74"/>
      <c r="AG14" s="75"/>
      <c r="AH14" s="62"/>
      <c r="AI14" s="64"/>
    </row>
    <row r="15" spans="2:35" s="56" customFormat="1" ht="45" customHeight="1" thickTop="1">
      <c r="B15" s="70"/>
      <c r="C15" s="62"/>
      <c r="D15" s="62"/>
      <c r="E15" s="62"/>
      <c r="F15" s="62"/>
      <c r="G15" s="62"/>
      <c r="H15" s="682"/>
      <c r="I15" s="687">
        <f>IF(AND(C12="",C11=""),"",I12*K12)</f>
      </c>
      <c r="J15" s="688"/>
      <c r="K15" s="210"/>
      <c r="L15" s="210"/>
      <c r="M15" s="682"/>
      <c r="N15" s="689">
        <f>IF(OR(F12="",F11=""),"",N12*P12)</f>
      </c>
      <c r="O15" s="690"/>
      <c r="P15" s="175"/>
      <c r="Q15" s="62"/>
      <c r="R15" s="62"/>
      <c r="S15" s="62"/>
      <c r="T15" s="62"/>
      <c r="U15" s="62"/>
      <c r="V15" s="62"/>
      <c r="W15" s="576"/>
      <c r="X15" s="273"/>
      <c r="Y15" s="75"/>
      <c r="Z15" s="78"/>
      <c r="AA15" s="74"/>
      <c r="AB15" s="75"/>
      <c r="AC15" s="76"/>
      <c r="AD15" s="77"/>
      <c r="AE15" s="78"/>
      <c r="AF15" s="74"/>
      <c r="AG15" s="79"/>
      <c r="AH15" s="62"/>
      <c r="AI15" s="64"/>
    </row>
    <row r="16" spans="2:35" s="56" customFormat="1" ht="45" customHeight="1">
      <c r="B16" s="70"/>
      <c r="C16" s="80"/>
      <c r="D16" s="62"/>
      <c r="E16" s="62"/>
      <c r="F16" s="80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81"/>
      <c r="AG16" s="81"/>
      <c r="AH16" s="62"/>
      <c r="AI16" s="64"/>
    </row>
    <row r="17" spans="2:35" s="56" customFormat="1" ht="45" customHeight="1">
      <c r="B17" s="70"/>
      <c r="C17" s="80"/>
      <c r="D17" s="62"/>
      <c r="E17" s="62"/>
      <c r="F17" s="80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81"/>
      <c r="AG17" s="81"/>
      <c r="AH17" s="62"/>
      <c r="AI17" s="64"/>
    </row>
    <row r="18" spans="2:35" s="56" customFormat="1" ht="45" customHeight="1">
      <c r="B18" s="70"/>
      <c r="C18" s="80"/>
      <c r="D18" s="62"/>
      <c r="E18" s="62"/>
      <c r="F18" s="80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81"/>
      <c r="AG18" s="81"/>
      <c r="AH18" s="62"/>
      <c r="AI18" s="64"/>
    </row>
    <row r="19" spans="2:35" s="56" customFormat="1" ht="45" customHeight="1">
      <c r="B19" s="70"/>
      <c r="C19" s="80"/>
      <c r="D19" s="62"/>
      <c r="E19" s="62"/>
      <c r="F19" s="80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81"/>
      <c r="AG19" s="81"/>
      <c r="AH19" s="62"/>
      <c r="AI19" s="64"/>
    </row>
    <row r="20" spans="2:35" s="56" customFormat="1" ht="45" customHeight="1">
      <c r="B20" s="70"/>
      <c r="C20" s="80"/>
      <c r="D20" s="62"/>
      <c r="E20" s="62"/>
      <c r="F20" s="80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81"/>
      <c r="AG20" s="81"/>
      <c r="AH20" s="62"/>
      <c r="AI20" s="64"/>
    </row>
    <row r="21" spans="2:35" s="82" customFormat="1" ht="45" customHeight="1">
      <c r="B21" s="563" t="s">
        <v>9</v>
      </c>
      <c r="C21" s="563"/>
      <c r="D21" s="563"/>
      <c r="E21" s="34"/>
      <c r="F21" s="153"/>
      <c r="G21" s="153"/>
      <c r="H21" s="153"/>
      <c r="I21" s="153"/>
      <c r="J21" s="153"/>
      <c r="K21" s="680" t="s">
        <v>25</v>
      </c>
      <c r="L21" s="680"/>
      <c r="M21" s="680"/>
      <c r="N21" s="680"/>
      <c r="O21" s="680"/>
      <c r="P21" s="680"/>
      <c r="Q21" s="680"/>
      <c r="R21" s="680"/>
      <c r="S21" s="680"/>
      <c r="T21" s="680"/>
      <c r="U21" s="680"/>
      <c r="V21" s="680"/>
      <c r="W21" s="680"/>
      <c r="X21" s="680"/>
      <c r="Y21" s="680"/>
      <c r="Z21" s="680"/>
      <c r="AA21" s="680"/>
      <c r="AB21" s="153"/>
      <c r="AC21" s="153"/>
      <c r="AD21" s="153"/>
      <c r="AE21" s="153"/>
      <c r="AF21" s="153"/>
      <c r="AG21" s="153"/>
      <c r="AI21" s="64"/>
    </row>
    <row r="22" spans="10:35" ht="45" customHeight="1" thickBot="1">
      <c r="J22" s="83"/>
      <c r="K22" s="83"/>
      <c r="L22" s="83"/>
      <c r="M22" s="83"/>
      <c r="N22" s="83"/>
      <c r="O22" s="83"/>
      <c r="Z22" s="589" t="s">
        <v>16</v>
      </c>
      <c r="AA22" s="590"/>
      <c r="AB22" s="590"/>
      <c r="AC22" s="590"/>
      <c r="AD22" s="590"/>
      <c r="AE22" s="38"/>
      <c r="AF22" s="587" t="s">
        <v>17</v>
      </c>
      <c r="AG22" s="588"/>
      <c r="AH22" s="39"/>
      <c r="AI22" s="40"/>
    </row>
    <row r="23" spans="2:35" ht="45" customHeight="1" thickBot="1">
      <c r="B23" s="663"/>
      <c r="C23" s="155"/>
      <c r="D23" s="613" t="s">
        <v>48</v>
      </c>
      <c r="E23" s="663"/>
      <c r="F23" s="41"/>
      <c r="G23" s="585" t="s">
        <v>44</v>
      </c>
      <c r="H23" s="683"/>
      <c r="I23" s="274"/>
      <c r="J23" s="84" t="s">
        <v>49</v>
      </c>
      <c r="K23" s="43"/>
      <c r="L23" s="613" t="s">
        <v>48</v>
      </c>
      <c r="M23" s="663"/>
      <c r="N23" s="44"/>
      <c r="O23" s="284" t="s">
        <v>49</v>
      </c>
      <c r="P23" s="43"/>
      <c r="Q23" s="638" t="s">
        <v>44</v>
      </c>
      <c r="R23" s="683"/>
      <c r="S23" s="274"/>
      <c r="T23" s="582" t="s">
        <v>48</v>
      </c>
      <c r="U23" s="663"/>
      <c r="V23" s="44"/>
      <c r="W23" s="582" t="s">
        <v>44</v>
      </c>
      <c r="X23" s="663"/>
      <c r="Y23" s="275"/>
      <c r="Z23" s="575" t="s">
        <v>44</v>
      </c>
      <c r="AA23" s="700"/>
      <c r="AB23" s="160"/>
      <c r="AC23" s="152" t="s">
        <v>46</v>
      </c>
      <c r="AD23" s="43"/>
      <c r="AE23" s="582" t="s">
        <v>44</v>
      </c>
      <c r="AF23" s="702"/>
      <c r="AG23" s="162"/>
      <c r="AH23" s="47"/>
      <c r="AI23" s="48" t="str">
        <f>IF(AF23=AF29,"4","0")</f>
        <v>4</v>
      </c>
    </row>
    <row r="24" spans="2:35" ht="45" customHeight="1" thickBot="1" thickTop="1">
      <c r="B24" s="664"/>
      <c r="C24" s="156"/>
      <c r="D24" s="613"/>
      <c r="E24" s="664"/>
      <c r="F24" s="50"/>
      <c r="G24" s="600"/>
      <c r="H24" s="684"/>
      <c r="I24" s="276"/>
      <c r="J24" s="85" t="s">
        <v>49</v>
      </c>
      <c r="K24" s="86"/>
      <c r="L24" s="613"/>
      <c r="M24" s="664"/>
      <c r="N24" s="53"/>
      <c r="O24" s="285" t="s">
        <v>49</v>
      </c>
      <c r="P24" s="52"/>
      <c r="Q24" s="639"/>
      <c r="R24" s="684"/>
      <c r="S24" s="276"/>
      <c r="T24" s="582"/>
      <c r="U24" s="664"/>
      <c r="V24" s="53"/>
      <c r="W24" s="582"/>
      <c r="X24" s="664"/>
      <c r="Y24" s="277"/>
      <c r="Z24" s="576"/>
      <c r="AA24" s="701"/>
      <c r="AB24" s="161"/>
      <c r="AC24" s="151" t="s">
        <v>46</v>
      </c>
      <c r="AD24" s="52"/>
      <c r="AE24" s="582"/>
      <c r="AF24" s="703"/>
      <c r="AG24" s="163"/>
      <c r="AH24" s="56"/>
      <c r="AI24" s="35" t="str">
        <f>IF(AG23=AG29,"2","0")</f>
        <v>2</v>
      </c>
    </row>
    <row r="25" spans="2:35" s="56" customFormat="1" ht="45" customHeight="1">
      <c r="B25" s="57"/>
      <c r="C25" s="58"/>
      <c r="D25" s="58"/>
      <c r="E25" s="58"/>
      <c r="F25" s="58"/>
      <c r="G25" s="58"/>
      <c r="H25" s="58"/>
      <c r="I25" s="58"/>
      <c r="J25" s="59"/>
      <c r="K25" s="55"/>
      <c r="L25" s="58"/>
      <c r="M25" s="58"/>
      <c r="N25" s="58"/>
      <c r="O25" s="55"/>
      <c r="P25" s="55"/>
      <c r="Q25" s="58"/>
      <c r="R25" s="58"/>
      <c r="S25" s="58"/>
      <c r="T25" s="55"/>
      <c r="U25" s="55"/>
      <c r="V25" s="58"/>
      <c r="W25" s="55"/>
      <c r="X25" s="55"/>
      <c r="Y25" s="58"/>
      <c r="Z25" s="55"/>
      <c r="AA25" s="58"/>
      <c r="AB25" s="586" t="s">
        <v>34</v>
      </c>
      <c r="AC25" s="586"/>
      <c r="AD25" s="586"/>
      <c r="AE25" s="586"/>
      <c r="AF25" s="616">
        <f>IF(AND(AF23="",AG23="",AG24=""),"",IF(AI23+AI24+AI25&gt;6,"◎",""))</f>
      </c>
      <c r="AG25" s="616"/>
      <c r="AH25" s="62"/>
      <c r="AI25" s="35" t="str">
        <f>IF(AG24=AG30,"2","0")</f>
        <v>2</v>
      </c>
    </row>
    <row r="26" spans="2:35" s="56" customFormat="1" ht="45" customHeight="1">
      <c r="B26" s="57"/>
      <c r="C26" s="58"/>
      <c r="D26" s="58"/>
      <c r="E26" s="58"/>
      <c r="F26" s="58"/>
      <c r="G26" s="58"/>
      <c r="H26" s="58"/>
      <c r="I26" s="58"/>
      <c r="J26" s="59"/>
      <c r="K26" s="55"/>
      <c r="L26" s="58"/>
      <c r="M26" s="58"/>
      <c r="N26" s="58"/>
      <c r="O26" s="55"/>
      <c r="P26" s="55"/>
      <c r="Q26" s="58"/>
      <c r="R26" s="58"/>
      <c r="S26" s="58"/>
      <c r="T26" s="55"/>
      <c r="U26" s="55"/>
      <c r="V26" s="58"/>
      <c r="W26" s="55"/>
      <c r="X26" s="55"/>
      <c r="Y26" s="58"/>
      <c r="Z26" s="55"/>
      <c r="AA26" s="58"/>
      <c r="AB26" s="586"/>
      <c r="AC26" s="586"/>
      <c r="AD26" s="586"/>
      <c r="AE26" s="586"/>
      <c r="AF26" s="617"/>
      <c r="AG26" s="617"/>
      <c r="AH26" s="62"/>
      <c r="AI26" s="35"/>
    </row>
    <row r="27" spans="2:35" s="56" customFormat="1" ht="45" customHeight="1">
      <c r="B27" s="609" t="s">
        <v>37</v>
      </c>
      <c r="C27" s="609"/>
      <c r="D27" s="609"/>
      <c r="E27" s="174"/>
      <c r="F27" s="154"/>
      <c r="G27" s="154"/>
      <c r="H27" s="154"/>
      <c r="I27" s="154"/>
      <c r="J27" s="596" t="s">
        <v>32</v>
      </c>
      <c r="K27" s="596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6"/>
      <c r="AA27" s="596"/>
      <c r="AB27" s="596"/>
      <c r="AC27" s="596"/>
      <c r="AD27" s="596"/>
      <c r="AE27" s="63"/>
      <c r="AF27" s="168"/>
      <c r="AG27" s="168"/>
      <c r="AI27" s="64"/>
    </row>
    <row r="28" spans="2:35" s="56" customFormat="1" ht="45" customHeight="1" thickBot="1">
      <c r="B28" s="65"/>
      <c r="C28" s="88"/>
      <c r="D28" s="58"/>
      <c r="E28" s="58"/>
      <c r="F28" s="88"/>
      <c r="G28" s="88"/>
      <c r="H28" s="88"/>
      <c r="I28" s="89"/>
      <c r="J28" s="51"/>
      <c r="K28" s="90"/>
      <c r="L28" s="91"/>
      <c r="M28" s="91"/>
      <c r="N28" s="89"/>
      <c r="O28" s="92"/>
      <c r="P28" s="90"/>
      <c r="Q28" s="88"/>
      <c r="R28" s="88"/>
      <c r="S28" s="65"/>
      <c r="T28" s="69"/>
      <c r="U28" s="69"/>
      <c r="V28" s="89"/>
      <c r="W28" s="69"/>
      <c r="X28" s="69"/>
      <c r="Y28" s="89"/>
      <c r="Z28" s="66"/>
      <c r="AA28" s="38"/>
      <c r="AB28" s="38"/>
      <c r="AC28" s="38"/>
      <c r="AD28" s="38"/>
      <c r="AE28" s="88"/>
      <c r="AF28" s="587" t="s">
        <v>17</v>
      </c>
      <c r="AG28" s="588"/>
      <c r="AH28" s="88"/>
      <c r="AI28" s="64"/>
    </row>
    <row r="29" spans="2:35" s="49" customFormat="1" ht="45" customHeight="1" thickBot="1">
      <c r="B29" s="663"/>
      <c r="C29" s="167"/>
      <c r="D29" s="613" t="s">
        <v>48</v>
      </c>
      <c r="E29" s="663"/>
      <c r="F29" s="41"/>
      <c r="G29" s="585" t="s">
        <v>44</v>
      </c>
      <c r="H29" s="681">
        <f>IF(AND(C29="",F29=""),B29,IF(C29="",B29-1,B29))</f>
        <v>0</v>
      </c>
      <c r="I29" s="204">
        <f>IF(AND(B29&gt;0,C30="",C29=""),F30,C29)</f>
        <v>0</v>
      </c>
      <c r="J29" s="286">
        <f>IF(OR(C30=F30,F30=I30),"","Ｘ")</f>
      </c>
      <c r="K29" s="279">
        <f>K30</f>
        <v>1</v>
      </c>
      <c r="L29" s="704" t="s">
        <v>48</v>
      </c>
      <c r="M29" s="681">
        <f>IF(E29="",0,E29)</f>
        <v>0</v>
      </c>
      <c r="N29" s="280">
        <f>IF(F29="","",F29)</f>
      </c>
      <c r="O29" s="42">
        <f>IF(OR(C30=F30,F30=I30),"","Ｘ")</f>
      </c>
      <c r="P29" s="279">
        <f>P30</f>
      </c>
      <c r="Q29" s="638" t="s">
        <v>44</v>
      </c>
      <c r="R29" s="681">
        <f>IF(OR(C29="",F29=""),H29,IF(I29*K29&lt;N29*P29,H29-1,H29))</f>
        <v>0</v>
      </c>
      <c r="S29" s="204">
        <f>IF(OR(I29="",K29=""),"",IF(N29="",I29*K29,IF(I29*K29&lt;N29*P29,(I30*K30)+(I29*K29),I29*K29)))</f>
        <v>0</v>
      </c>
      <c r="T29" s="592" t="s">
        <v>48</v>
      </c>
      <c r="U29" s="681">
        <f>M29</f>
        <v>0</v>
      </c>
      <c r="V29" s="207">
        <f>IF(N29="","",N29*P29)</f>
      </c>
      <c r="W29" s="592" t="s">
        <v>44</v>
      </c>
      <c r="X29" s="681">
        <f>IF(AND(B29="",E29=""),"",R29-U29)</f>
      </c>
      <c r="Y29" s="185">
        <f>IF(AND(C29="",F29=""),"",IF(V29="",S29,S29-V29))</f>
      </c>
      <c r="Z29" s="577" t="s">
        <v>44</v>
      </c>
      <c r="AA29" s="697">
        <f>IF(X29="",0,IF(Y29="",X29,FLOOR(Y29/Y30,1)+X29))</f>
        <v>0</v>
      </c>
      <c r="AB29" s="209">
        <f>Y29</f>
      </c>
      <c r="AC29" s="203">
        <f>IF(OR(AD29="",AD29=1),"","÷")</f>
      </c>
      <c r="AD29" s="189">
        <f>IF(OR(AB30="",AB29=""),"",GCD(AB30,AB29))</f>
      </c>
      <c r="AE29" s="585" t="s">
        <v>44</v>
      </c>
      <c r="AF29" s="705">
        <f>IF(AND(X29=0,Y29&gt;0),"",IF(AND(X29="",Y29&gt;0),"",IF(AND(X29=0,Y29=0),0,AA29)))</f>
      </c>
      <c r="AG29" s="191">
        <f>IF(AD29="",AB29,AB29/AD29)</f>
      </c>
      <c r="AH29" s="94"/>
      <c r="AI29" s="48"/>
    </row>
    <row r="30" spans="2:34" ht="45" customHeight="1" thickBot="1" thickTop="1">
      <c r="B30" s="664"/>
      <c r="C30" s="156"/>
      <c r="D30" s="613"/>
      <c r="E30" s="664"/>
      <c r="F30" s="50"/>
      <c r="G30" s="600"/>
      <c r="H30" s="682"/>
      <c r="I30" s="225">
        <f>IF(AND(B29&gt;0,C30="",C29=""),F30,C30)</f>
        <v>0</v>
      </c>
      <c r="J30" s="51">
        <f>IF(OR(C30=F30,F30=I30),"","Ｘ")</f>
      </c>
      <c r="K30" s="283">
        <f>IF(C30="",1,(LCM(C30,F30))/C30)</f>
        <v>1</v>
      </c>
      <c r="L30" s="704"/>
      <c r="M30" s="682"/>
      <c r="N30" s="205">
        <f>IF(F30="","",F30)</f>
      </c>
      <c r="O30" s="51">
        <f>IF(OR(C30=F30,F30=I30),"","Ｘ")</f>
      </c>
      <c r="P30" s="283">
        <f>IF(F30="","",(LCM(C30,F30))/F30)</f>
      </c>
      <c r="Q30" s="639"/>
      <c r="R30" s="682"/>
      <c r="S30" s="206">
        <f>IF(AND(B29&gt;0,C30="",C29=""),F30,I30*K30)</f>
        <v>0</v>
      </c>
      <c r="T30" s="592"/>
      <c r="U30" s="682"/>
      <c r="V30" s="208">
        <f>IF(AND(F30="",F29=""),"",N30*P30)</f>
      </c>
      <c r="W30" s="592"/>
      <c r="X30" s="682"/>
      <c r="Y30" s="186">
        <f>IF(S30="","",S30)</f>
        <v>0</v>
      </c>
      <c r="Z30" s="577"/>
      <c r="AA30" s="698"/>
      <c r="AB30" s="199">
        <f>IF(AB29=0,"",Y30)</f>
        <v>0</v>
      </c>
      <c r="AC30" s="76">
        <f>IF(OR(AD29="",AD29=1),"","÷")</f>
      </c>
      <c r="AD30" s="190">
        <f>AD29</f>
      </c>
      <c r="AE30" s="600"/>
      <c r="AF30" s="706"/>
      <c r="AG30" s="192">
        <f>IF(AD29="",AB30,AB30/AD30)</f>
        <v>0</v>
      </c>
      <c r="AH30" s="88"/>
    </row>
    <row r="31" spans="2:35" s="56" customFormat="1" ht="24" customHeight="1">
      <c r="B31" s="95"/>
      <c r="C31" s="58"/>
      <c r="D31" s="58"/>
      <c r="E31" s="58"/>
      <c r="F31" s="58"/>
      <c r="G31" s="58"/>
      <c r="H31" s="58"/>
      <c r="I31" s="699" t="s">
        <v>47</v>
      </c>
      <c r="J31" s="699"/>
      <c r="K31" s="71"/>
      <c r="L31" s="91"/>
      <c r="M31" s="91"/>
      <c r="N31" s="699" t="s">
        <v>47</v>
      </c>
      <c r="O31" s="699"/>
      <c r="P31" s="71"/>
      <c r="Q31" s="58"/>
      <c r="R31" s="58"/>
      <c r="S31" s="91"/>
      <c r="T31" s="69"/>
      <c r="U31" s="69"/>
      <c r="V31" s="97"/>
      <c r="W31" s="69"/>
      <c r="X31" s="69"/>
      <c r="Y31" s="91"/>
      <c r="Z31" s="91"/>
      <c r="AA31" s="98"/>
      <c r="AB31" s="91"/>
      <c r="AC31" s="76"/>
      <c r="AD31" s="99"/>
      <c r="AE31" s="58"/>
      <c r="AF31" s="61"/>
      <c r="AG31" s="55"/>
      <c r="AH31" s="88"/>
      <c r="AI31" s="64"/>
    </row>
    <row r="32" spans="2:35" s="56" customFormat="1" ht="45" customHeight="1" thickBot="1">
      <c r="B32" s="95"/>
      <c r="C32" s="58"/>
      <c r="D32" s="58"/>
      <c r="E32" s="58"/>
      <c r="F32" s="58"/>
      <c r="G32" s="58"/>
      <c r="H32" s="681">
        <f>H29</f>
        <v>0</v>
      </c>
      <c r="I32" s="707">
        <f>IF(I29="","",I29*K29)</f>
        <v>0</v>
      </c>
      <c r="J32" s="708"/>
      <c r="K32" s="202"/>
      <c r="L32" s="202"/>
      <c r="M32" s="681">
        <f>M29</f>
        <v>0</v>
      </c>
      <c r="N32" s="709">
        <f>IF(N29="","",N29*P29)</f>
      </c>
      <c r="O32" s="710"/>
      <c r="P32" s="177"/>
      <c r="Q32" s="58"/>
      <c r="R32" s="58"/>
      <c r="S32" s="91"/>
      <c r="T32" s="69"/>
      <c r="U32" s="69"/>
      <c r="V32" s="97"/>
      <c r="W32" s="69"/>
      <c r="X32" s="69"/>
      <c r="Y32" s="91"/>
      <c r="Z32" s="91"/>
      <c r="AA32" s="98"/>
      <c r="AB32" s="91"/>
      <c r="AC32" s="76"/>
      <c r="AD32" s="99"/>
      <c r="AE32" s="58"/>
      <c r="AF32" s="61"/>
      <c r="AG32" s="55"/>
      <c r="AH32" s="88"/>
      <c r="AI32" s="64"/>
    </row>
    <row r="33" spans="2:35" s="56" customFormat="1" ht="45" customHeight="1" thickTop="1">
      <c r="B33" s="95"/>
      <c r="C33" s="58"/>
      <c r="D33" s="58"/>
      <c r="E33" s="58"/>
      <c r="F33" s="58"/>
      <c r="G33" s="58"/>
      <c r="H33" s="682"/>
      <c r="I33" s="687">
        <f>IF(AND(B29&gt;0,C30="",C29=""),F30,I30*K30)</f>
        <v>0</v>
      </c>
      <c r="J33" s="688"/>
      <c r="K33" s="202"/>
      <c r="L33" s="202"/>
      <c r="M33" s="682"/>
      <c r="N33" s="689">
        <f>IF(AND(F30="",F29=""),"",N30*P30)</f>
      </c>
      <c r="O33" s="690"/>
      <c r="P33" s="175"/>
      <c r="Q33" s="58"/>
      <c r="R33" s="58"/>
      <c r="S33" s="91"/>
      <c r="T33" s="69"/>
      <c r="U33" s="69"/>
      <c r="V33" s="97"/>
      <c r="W33" s="69"/>
      <c r="X33" s="69"/>
      <c r="Y33" s="91"/>
      <c r="Z33" s="91"/>
      <c r="AA33" s="98"/>
      <c r="AB33" s="91"/>
      <c r="AC33" s="76"/>
      <c r="AD33" s="99"/>
      <c r="AE33" s="58"/>
      <c r="AF33" s="61"/>
      <c r="AG33" s="55"/>
      <c r="AH33" s="88"/>
      <c r="AI33" s="64"/>
    </row>
    <row r="34" spans="2:35" s="56" customFormat="1" ht="45" customHeight="1">
      <c r="B34" s="95"/>
      <c r="C34" s="58"/>
      <c r="D34" s="58"/>
      <c r="E34" s="58"/>
      <c r="F34" s="58"/>
      <c r="G34" s="58"/>
      <c r="H34" s="58"/>
      <c r="I34" s="91"/>
      <c r="J34" s="59"/>
      <c r="K34" s="69"/>
      <c r="L34" s="91"/>
      <c r="M34" s="91"/>
      <c r="N34" s="91"/>
      <c r="O34" s="96"/>
      <c r="P34" s="69"/>
      <c r="Q34" s="58"/>
      <c r="R34" s="58"/>
      <c r="S34" s="91"/>
      <c r="T34" s="69"/>
      <c r="U34" s="69"/>
      <c r="V34" s="91"/>
      <c r="W34" s="69"/>
      <c r="X34" s="69"/>
      <c r="Y34" s="91"/>
      <c r="Z34" s="91"/>
      <c r="AA34" s="98"/>
      <c r="AB34" s="91"/>
      <c r="AC34" s="76"/>
      <c r="AD34" s="99"/>
      <c r="AE34" s="58"/>
      <c r="AF34" s="61"/>
      <c r="AG34" s="55"/>
      <c r="AH34" s="88"/>
      <c r="AI34" s="64"/>
    </row>
    <row r="35" spans="2:35" s="56" customFormat="1" ht="45" customHeight="1">
      <c r="B35" s="95"/>
      <c r="C35" s="58"/>
      <c r="D35" s="58"/>
      <c r="E35" s="58"/>
      <c r="F35" s="58"/>
      <c r="G35" s="58"/>
      <c r="H35" s="58"/>
      <c r="I35" s="91"/>
      <c r="J35" s="59"/>
      <c r="K35" s="69"/>
      <c r="L35" s="91"/>
      <c r="M35" s="91"/>
      <c r="N35" s="91"/>
      <c r="O35" s="96"/>
      <c r="P35" s="69"/>
      <c r="Q35" s="58"/>
      <c r="R35" s="58"/>
      <c r="S35" s="91"/>
      <c r="T35" s="69"/>
      <c r="U35" s="69"/>
      <c r="V35" s="91"/>
      <c r="W35" s="69"/>
      <c r="X35" s="69"/>
      <c r="Y35" s="91"/>
      <c r="Z35" s="91"/>
      <c r="AA35" s="98"/>
      <c r="AB35" s="91"/>
      <c r="AC35" s="76"/>
      <c r="AD35" s="99"/>
      <c r="AE35" s="58"/>
      <c r="AF35" s="61"/>
      <c r="AG35" s="55"/>
      <c r="AH35" s="88"/>
      <c r="AI35" s="64"/>
    </row>
    <row r="36" spans="2:35" s="56" customFormat="1" ht="45" customHeight="1">
      <c r="B36" s="95"/>
      <c r="C36" s="58"/>
      <c r="D36" s="58"/>
      <c r="E36" s="58"/>
      <c r="F36" s="58"/>
      <c r="G36" s="58"/>
      <c r="H36" s="58"/>
      <c r="I36" s="91"/>
      <c r="J36" s="59"/>
      <c r="K36" s="69"/>
      <c r="L36" s="91"/>
      <c r="M36" s="91"/>
      <c r="N36" s="91"/>
      <c r="O36" s="96"/>
      <c r="P36" s="69"/>
      <c r="Q36" s="58"/>
      <c r="R36" s="58"/>
      <c r="S36" s="91"/>
      <c r="T36" s="69"/>
      <c r="U36" s="69"/>
      <c r="V36" s="91"/>
      <c r="W36" s="69"/>
      <c r="X36" s="69"/>
      <c r="Y36" s="91"/>
      <c r="Z36" s="91"/>
      <c r="AA36" s="98"/>
      <c r="AB36" s="91"/>
      <c r="AC36" s="76"/>
      <c r="AD36" s="99"/>
      <c r="AE36" s="58"/>
      <c r="AF36" s="61"/>
      <c r="AG36" s="55"/>
      <c r="AH36" s="88"/>
      <c r="AI36" s="64"/>
    </row>
    <row r="37" spans="2:35" s="56" customFormat="1" ht="45" customHeight="1">
      <c r="B37" s="95"/>
      <c r="C37" s="58"/>
      <c r="D37" s="58"/>
      <c r="E37" s="58"/>
      <c r="F37" s="58"/>
      <c r="G37" s="58"/>
      <c r="H37" s="58"/>
      <c r="I37" s="91"/>
      <c r="J37" s="59"/>
      <c r="K37" s="69"/>
      <c r="L37" s="91"/>
      <c r="M37" s="91"/>
      <c r="N37" s="91"/>
      <c r="O37" s="96"/>
      <c r="P37" s="69"/>
      <c r="Q37" s="58"/>
      <c r="R37" s="58"/>
      <c r="S37" s="91"/>
      <c r="T37" s="69"/>
      <c r="U37" s="69"/>
      <c r="V37" s="91"/>
      <c r="W37" s="69"/>
      <c r="X37" s="69"/>
      <c r="Y37" s="91"/>
      <c r="Z37" s="91"/>
      <c r="AA37" s="98"/>
      <c r="AB37" s="91"/>
      <c r="AC37" s="76"/>
      <c r="AD37" s="99"/>
      <c r="AE37" s="58"/>
      <c r="AF37" s="61"/>
      <c r="AG37" s="55"/>
      <c r="AH37" s="88"/>
      <c r="AI37" s="64"/>
    </row>
    <row r="38" spans="2:35" s="56" customFormat="1" ht="45" customHeight="1">
      <c r="B38" s="95"/>
      <c r="C38" s="58"/>
      <c r="D38" s="58"/>
      <c r="E38" s="58"/>
      <c r="F38" s="58"/>
      <c r="G38" s="58"/>
      <c r="H38" s="58"/>
      <c r="I38" s="91"/>
      <c r="J38" s="59"/>
      <c r="K38" s="69"/>
      <c r="L38" s="91"/>
      <c r="M38" s="91"/>
      <c r="N38" s="91"/>
      <c r="O38" s="96"/>
      <c r="P38" s="69"/>
      <c r="Q38" s="58"/>
      <c r="R38" s="58"/>
      <c r="S38" s="91"/>
      <c r="T38" s="69"/>
      <c r="U38" s="69"/>
      <c r="V38" s="91"/>
      <c r="W38" s="69"/>
      <c r="X38" s="69"/>
      <c r="Y38" s="91"/>
      <c r="Z38" s="91"/>
      <c r="AA38" s="98"/>
      <c r="AB38" s="91"/>
      <c r="AC38" s="76"/>
      <c r="AD38" s="99"/>
      <c r="AE38" s="58"/>
      <c r="AF38" s="61"/>
      <c r="AG38" s="55"/>
      <c r="AH38" s="88"/>
      <c r="AI38" s="64"/>
    </row>
    <row r="39" spans="2:35" s="82" customFormat="1" ht="45" customHeight="1">
      <c r="B39" s="563" t="s">
        <v>10</v>
      </c>
      <c r="C39" s="563"/>
      <c r="D39" s="563"/>
      <c r="E39" s="34"/>
      <c r="F39" s="153"/>
      <c r="G39" s="153"/>
      <c r="H39" s="153"/>
      <c r="I39" s="153"/>
      <c r="J39" s="153"/>
      <c r="K39" s="680" t="s">
        <v>26</v>
      </c>
      <c r="L39" s="680"/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153"/>
      <c r="AC39" s="153"/>
      <c r="AD39" s="153"/>
      <c r="AE39" s="153"/>
      <c r="AF39" s="153"/>
      <c r="AG39" s="153"/>
      <c r="AI39" s="64"/>
    </row>
    <row r="40" spans="12:35" ht="45" customHeight="1" thickBot="1">
      <c r="L40" s="66"/>
      <c r="M40" s="66"/>
      <c r="N40" s="100"/>
      <c r="O40" s="100"/>
      <c r="P40" s="100"/>
      <c r="Q40" s="100"/>
      <c r="R40" s="100"/>
      <c r="S40" s="100"/>
      <c r="T40" s="100"/>
      <c r="U40" s="100"/>
      <c r="Y40" s="66"/>
      <c r="Z40" s="66"/>
      <c r="AA40" s="38"/>
      <c r="AB40" s="38"/>
      <c r="AC40" s="38"/>
      <c r="AD40" s="38"/>
      <c r="AE40" s="100"/>
      <c r="AF40" s="587" t="s">
        <v>17</v>
      </c>
      <c r="AG40" s="588"/>
      <c r="AH40" s="39"/>
      <c r="AI40" s="40"/>
    </row>
    <row r="41" spans="2:35" ht="45" customHeight="1" thickBot="1">
      <c r="B41" s="663">
        <v>1</v>
      </c>
      <c r="C41" s="155">
        <v>1</v>
      </c>
      <c r="D41" s="572" t="s">
        <v>3</v>
      </c>
      <c r="E41" s="663">
        <v>1</v>
      </c>
      <c r="F41" s="41">
        <v>1</v>
      </c>
      <c r="G41" s="567" t="s">
        <v>44</v>
      </c>
      <c r="H41" s="711"/>
      <c r="I41" s="287">
        <v>4</v>
      </c>
      <c r="J41" s="102" t="s">
        <v>49</v>
      </c>
      <c r="K41" s="103">
        <v>3</v>
      </c>
      <c r="L41" s="712" t="s">
        <v>46</v>
      </c>
      <c r="M41" s="713"/>
      <c r="N41" s="288">
        <v>3</v>
      </c>
      <c r="O41" s="582" t="s">
        <v>44</v>
      </c>
      <c r="P41" s="101">
        <v>4</v>
      </c>
      <c r="Q41" s="714" t="s">
        <v>49</v>
      </c>
      <c r="R41" s="715"/>
      <c r="S41" s="103">
        <v>1</v>
      </c>
      <c r="T41" s="712" t="s">
        <v>46</v>
      </c>
      <c r="U41" s="713"/>
      <c r="V41" s="289">
        <v>2</v>
      </c>
      <c r="W41" s="612" t="s">
        <v>44</v>
      </c>
      <c r="X41" s="716"/>
      <c r="Y41" s="45">
        <v>2</v>
      </c>
      <c r="Z41" s="585" t="s">
        <v>44</v>
      </c>
      <c r="AA41" s="700">
        <v>2</v>
      </c>
      <c r="AB41" s="160"/>
      <c r="AC41" s="152" t="s">
        <v>46</v>
      </c>
      <c r="AD41" s="43"/>
      <c r="AE41" s="585" t="s">
        <v>44</v>
      </c>
      <c r="AF41" s="695">
        <v>2</v>
      </c>
      <c r="AG41" s="162"/>
      <c r="AH41" s="47"/>
      <c r="AI41" s="48" t="str">
        <f>IF(AF41=AF47,"4","0")</f>
        <v>0</v>
      </c>
    </row>
    <row r="42" spans="2:35" ht="45" customHeight="1" thickBot="1" thickTop="1">
      <c r="B42" s="664"/>
      <c r="C42" s="156">
        <v>3</v>
      </c>
      <c r="D42" s="572"/>
      <c r="E42" s="664"/>
      <c r="F42" s="50">
        <v>2</v>
      </c>
      <c r="G42" s="567"/>
      <c r="H42" s="711"/>
      <c r="I42" s="290">
        <v>3</v>
      </c>
      <c r="J42" s="106" t="s">
        <v>49</v>
      </c>
      <c r="K42" s="107">
        <v>2</v>
      </c>
      <c r="L42" s="676" t="str">
        <f>L41</f>
        <v>÷</v>
      </c>
      <c r="M42" s="677"/>
      <c r="N42" s="291">
        <v>3</v>
      </c>
      <c r="O42" s="582"/>
      <c r="P42" s="105">
        <v>1</v>
      </c>
      <c r="Q42" s="678" t="s">
        <v>49</v>
      </c>
      <c r="R42" s="679"/>
      <c r="S42" s="107">
        <v>2</v>
      </c>
      <c r="T42" s="676" t="str">
        <f>T41</f>
        <v>÷</v>
      </c>
      <c r="U42" s="677"/>
      <c r="V42" s="292">
        <v>2</v>
      </c>
      <c r="W42" s="612"/>
      <c r="X42" s="716"/>
      <c r="Y42" s="54">
        <v>1</v>
      </c>
      <c r="Z42" s="600"/>
      <c r="AA42" s="701"/>
      <c r="AB42" s="161"/>
      <c r="AC42" s="151" t="s">
        <v>46</v>
      </c>
      <c r="AD42" s="52"/>
      <c r="AE42" s="600"/>
      <c r="AF42" s="696"/>
      <c r="AG42" s="163"/>
      <c r="AH42" s="56"/>
      <c r="AI42" s="35" t="str">
        <f>IF(AG41=AG47,"2","0")</f>
        <v>2</v>
      </c>
    </row>
    <row r="43" spans="2:35" s="56" customFormat="1" ht="45" customHeight="1">
      <c r="B43" s="57"/>
      <c r="C43" s="62"/>
      <c r="D43" s="62"/>
      <c r="E43" s="62"/>
      <c r="F43" s="62"/>
      <c r="G43" s="62"/>
      <c r="H43" s="62"/>
      <c r="I43" s="62"/>
      <c r="J43" s="108"/>
      <c r="K43" s="62"/>
      <c r="L43" s="109"/>
      <c r="M43" s="109"/>
      <c r="N43" s="109"/>
      <c r="O43" s="62"/>
      <c r="P43" s="62"/>
      <c r="Q43" s="62"/>
      <c r="R43" s="62"/>
      <c r="S43" s="62"/>
      <c r="T43" s="110"/>
      <c r="U43" s="110"/>
      <c r="V43" s="108"/>
      <c r="W43" s="62"/>
      <c r="X43" s="62"/>
      <c r="Y43" s="62"/>
      <c r="Z43" s="62"/>
      <c r="AA43" s="111"/>
      <c r="AB43" s="586" t="s">
        <v>34</v>
      </c>
      <c r="AC43" s="586"/>
      <c r="AD43" s="586"/>
      <c r="AE43" s="586"/>
      <c r="AF43" s="616">
        <f>IF(AND(AF41="",AG41="",AG42=""),"",IF(AI41+AI42+AI43&gt;6,"◎",""))</f>
      </c>
      <c r="AG43" s="616"/>
      <c r="AI43" s="35" t="str">
        <f>IF(AG42=AG48,"2","0")</f>
        <v>2</v>
      </c>
    </row>
    <row r="44" spans="2:35" s="56" customFormat="1" ht="45" customHeight="1">
      <c r="B44" s="57"/>
      <c r="C44" s="62"/>
      <c r="D44" s="62"/>
      <c r="E44" s="62"/>
      <c r="F44" s="62"/>
      <c r="G44" s="62"/>
      <c r="H44" s="62"/>
      <c r="I44" s="62"/>
      <c r="J44" s="108"/>
      <c r="K44" s="62"/>
      <c r="L44" s="109"/>
      <c r="M44" s="109"/>
      <c r="N44" s="109"/>
      <c r="O44" s="62"/>
      <c r="P44" s="62"/>
      <c r="Q44" s="62"/>
      <c r="R44" s="62"/>
      <c r="S44" s="62"/>
      <c r="T44" s="110"/>
      <c r="U44" s="110"/>
      <c r="V44" s="108"/>
      <c r="W44" s="62"/>
      <c r="X44" s="62"/>
      <c r="Y44" s="62"/>
      <c r="Z44" s="62"/>
      <c r="AA44" s="111"/>
      <c r="AB44" s="586"/>
      <c r="AC44" s="586"/>
      <c r="AD44" s="586"/>
      <c r="AE44" s="586"/>
      <c r="AF44" s="617"/>
      <c r="AG44" s="617"/>
      <c r="AI44" s="35"/>
    </row>
    <row r="45" spans="2:35" s="56" customFormat="1" ht="45" customHeight="1">
      <c r="B45" s="609" t="s">
        <v>38</v>
      </c>
      <c r="C45" s="609"/>
      <c r="D45" s="609"/>
      <c r="E45" s="174"/>
      <c r="F45" s="154"/>
      <c r="G45" s="154"/>
      <c r="H45" s="154"/>
      <c r="I45" s="154"/>
      <c r="J45" s="596" t="s">
        <v>32</v>
      </c>
      <c r="K45" s="596"/>
      <c r="L45" s="596"/>
      <c r="M45" s="596"/>
      <c r="N45" s="596"/>
      <c r="O45" s="596"/>
      <c r="P45" s="596"/>
      <c r="Q45" s="596"/>
      <c r="R45" s="596"/>
      <c r="S45" s="596"/>
      <c r="T45" s="596"/>
      <c r="U45" s="596"/>
      <c r="V45" s="596"/>
      <c r="W45" s="596"/>
      <c r="X45" s="596"/>
      <c r="Y45" s="596"/>
      <c r="Z45" s="596"/>
      <c r="AA45" s="596"/>
      <c r="AB45" s="596"/>
      <c r="AC45" s="596"/>
      <c r="AD45" s="596"/>
      <c r="AE45" s="63"/>
      <c r="AF45" s="168"/>
      <c r="AG45" s="168"/>
      <c r="AI45" s="64"/>
    </row>
    <row r="46" spans="2:35" s="56" customFormat="1" ht="45" customHeight="1" thickBot="1">
      <c r="B46" s="112"/>
      <c r="D46" s="62"/>
      <c r="E46" s="62"/>
      <c r="G46" s="62"/>
      <c r="H46" s="62"/>
      <c r="J46" s="108"/>
      <c r="L46" s="62"/>
      <c r="M46" s="62"/>
      <c r="N46" s="113"/>
      <c r="O46" s="113"/>
      <c r="P46" s="113"/>
      <c r="Q46" s="113"/>
      <c r="R46" s="113"/>
      <c r="T46" s="113"/>
      <c r="U46" s="113"/>
      <c r="V46" s="113"/>
      <c r="W46" s="113"/>
      <c r="X46" s="113"/>
      <c r="Z46" s="66"/>
      <c r="AA46" s="38"/>
      <c r="AB46" s="38"/>
      <c r="AC46" s="38"/>
      <c r="AD46" s="38"/>
      <c r="AE46" s="114"/>
      <c r="AF46" s="587" t="s">
        <v>17</v>
      </c>
      <c r="AG46" s="588"/>
      <c r="AI46" s="64"/>
    </row>
    <row r="47" spans="2:34" ht="45" customHeight="1" thickBot="1">
      <c r="B47" s="663"/>
      <c r="C47" s="155"/>
      <c r="D47" s="572" t="s">
        <v>3</v>
      </c>
      <c r="E47" s="663"/>
      <c r="F47" s="41"/>
      <c r="G47" s="567" t="s">
        <v>44</v>
      </c>
      <c r="H47" s="559"/>
      <c r="I47" s="181">
        <f>IF(AND(C48="",C47=""),B47,B47*C48+C47)</f>
        <v>0</v>
      </c>
      <c r="J47" s="178" t="s">
        <v>49</v>
      </c>
      <c r="K47" s="183">
        <f>IF(AND(E47="",F48="",F47=""),"",IF(AND(F48="",F47=""),E47,E47*F48+F47))</f>
      </c>
      <c r="L47" s="675">
        <f>IF(OR(N47="",N47=1),"","÷")</f>
      </c>
      <c r="M47" s="675"/>
      <c r="N47" s="293">
        <f>IF(OR(I48="",K47=""),"",GCD(I48,K47))</f>
      </c>
      <c r="O47" s="585" t="s">
        <v>44</v>
      </c>
      <c r="P47" s="181">
        <f>IF(K48="","",I47)</f>
      </c>
      <c r="Q47" s="717" t="s">
        <v>49</v>
      </c>
      <c r="R47" s="717"/>
      <c r="S47" s="183">
        <f>IF(OR(K47="",N47=""),"",K47/N47)</f>
      </c>
      <c r="T47" s="675">
        <f>IF(OR(V47="",V47=1),"","÷")</f>
      </c>
      <c r="U47" s="675"/>
      <c r="V47" s="294">
        <f>IF(AND(P47="",S48=""),"",GCD(P47,S48))</f>
      </c>
      <c r="W47" s="559" t="s">
        <v>44</v>
      </c>
      <c r="X47" s="559"/>
      <c r="Y47" s="185">
        <f>IF(V47="","",P47*S47/V47)</f>
      </c>
      <c r="Z47" s="585" t="s">
        <v>44</v>
      </c>
      <c r="AA47" s="697">
        <f>IF(AND(Y47="",Y48=""),"",FLOOR(Y47/Y48,1))</f>
      </c>
      <c r="AB47" s="187">
        <f>IF(AA47="","",(Y47-(AA47*Y48)))</f>
      </c>
      <c r="AC47" s="180">
        <f>IF(OR(AD47="",AD47=1),"","÷")</f>
      </c>
      <c r="AD47" s="189">
        <f>IF(OR(AB47="",AB48=""),"",GCD(AB47,AB48))</f>
      </c>
      <c r="AE47" s="585" t="s">
        <v>44</v>
      </c>
      <c r="AF47" s="666">
        <f>IF(Y47=0,0,AA47)</f>
      </c>
      <c r="AG47" s="191">
        <f>IF(AD47="",AB47,AB47/AD47)</f>
      </c>
      <c r="AH47" s="115"/>
    </row>
    <row r="48" spans="2:34" ht="45" customHeight="1" thickBot="1" thickTop="1">
      <c r="B48" s="664"/>
      <c r="C48" s="157"/>
      <c r="D48" s="572"/>
      <c r="E48" s="664"/>
      <c r="F48" s="50"/>
      <c r="G48" s="567"/>
      <c r="H48" s="559"/>
      <c r="I48" s="182">
        <f>IF(AND(B47="",C48="",C47=""),"",IF(AND(C48="",C47=""),1,C48))</f>
      </c>
      <c r="J48" s="179" t="s">
        <v>49</v>
      </c>
      <c r="K48" s="218">
        <f>IF(AND(E47="",F48="",F47=""),"",IF(AND(F48="",F47),1,F48))</f>
      </c>
      <c r="L48" s="674">
        <f>L47</f>
      </c>
      <c r="M48" s="674"/>
      <c r="N48" s="295">
        <f>N47</f>
      </c>
      <c r="O48" s="585"/>
      <c r="P48" s="182">
        <f>IF(OR(I48="",N48=""),"",I48/N48)</f>
      </c>
      <c r="Q48" s="718" t="s">
        <v>49</v>
      </c>
      <c r="R48" s="718"/>
      <c r="S48" s="184">
        <f>IF(K48="","",K48)</f>
      </c>
      <c r="T48" s="674">
        <f>T47</f>
      </c>
      <c r="U48" s="674"/>
      <c r="V48" s="296">
        <f>V47</f>
      </c>
      <c r="W48" s="559"/>
      <c r="X48" s="559"/>
      <c r="Y48" s="186">
        <f>IF(V48="","",P48*S48/V48)</f>
      </c>
      <c r="Z48" s="585"/>
      <c r="AA48" s="698"/>
      <c r="AB48" s="188">
        <f>IF(AB47=0,"",Y48)</f>
      </c>
      <c r="AC48" s="46">
        <f>IF(OR(AD47="",AD47=1),"","÷")</f>
      </c>
      <c r="AD48" s="190">
        <f>AD47</f>
      </c>
      <c r="AE48" s="585"/>
      <c r="AF48" s="667"/>
      <c r="AG48" s="192">
        <f>IF(AD47="",AB48,AB48/AD48)</f>
      </c>
      <c r="AH48" s="116"/>
    </row>
    <row r="49" spans="2:35" s="56" customFormat="1" ht="22.5" customHeight="1">
      <c r="B49" s="95"/>
      <c r="C49" s="62"/>
      <c r="D49" s="62"/>
      <c r="E49" s="62"/>
      <c r="F49" s="62"/>
      <c r="G49" s="62"/>
      <c r="H49" s="62"/>
      <c r="I49" s="117"/>
      <c r="J49" s="118"/>
      <c r="K49" s="117"/>
      <c r="L49" s="109"/>
      <c r="M49" s="109"/>
      <c r="N49" s="119"/>
      <c r="O49" s="62"/>
      <c r="P49" s="117"/>
      <c r="Q49" s="87"/>
      <c r="R49" s="87"/>
      <c r="S49" s="117"/>
      <c r="T49" s="110"/>
      <c r="U49" s="110"/>
      <c r="V49" s="118"/>
      <c r="W49" s="62"/>
      <c r="X49" s="62"/>
      <c r="Y49" s="120"/>
      <c r="Z49" s="62"/>
      <c r="AA49" s="121"/>
      <c r="AB49" s="117"/>
      <c r="AC49" s="117"/>
      <c r="AD49" s="117"/>
      <c r="AE49" s="110"/>
      <c r="AF49" s="122"/>
      <c r="AG49" s="108"/>
      <c r="AH49" s="116"/>
      <c r="AI49" s="64"/>
    </row>
    <row r="50" spans="2:34" ht="45" customHeight="1" thickBot="1">
      <c r="B50" s="564">
        <f>B47</f>
        <v>0</v>
      </c>
      <c r="C50" s="220">
        <f>IF(C47="","",C47)</f>
      </c>
      <c r="D50" s="565" t="s">
        <v>3</v>
      </c>
      <c r="E50" s="220"/>
      <c r="F50" s="220">
        <f>IF(F47="","",F47)</f>
      </c>
      <c r="G50" s="585" t="s">
        <v>44</v>
      </c>
      <c r="H50" s="559"/>
      <c r="I50" s="181">
        <f>IF(AND(C48="",C47=""),B47,B47*C48+C47)</f>
        <v>0</v>
      </c>
      <c r="J50" s="178" t="s">
        <v>49</v>
      </c>
      <c r="K50" s="183">
        <f>IF(AND(E47="",F48="",F47=""),"",IF(AND(F48="",F47=""),E47,E47*F48+F47))</f>
      </c>
      <c r="L50" s="675">
        <f>IF(OR(N50="",N50=1),"","÷")</f>
      </c>
      <c r="M50" s="675"/>
      <c r="N50" s="293">
        <f>IF(OR(I51="",K50=""),"",GCD(I51,K50))</f>
      </c>
      <c r="O50" s="585" t="s">
        <v>44</v>
      </c>
      <c r="P50" s="183">
        <f>IF(OR(K50="",N50=""),"",K50/N50)</f>
      </c>
      <c r="Q50" s="717" t="s">
        <v>49</v>
      </c>
      <c r="R50" s="717"/>
      <c r="S50" s="181">
        <f>IF(K51="","",I50)</f>
      </c>
      <c r="T50" s="675">
        <f>IF(OR(V50="",V50=1),"","÷")</f>
      </c>
      <c r="U50" s="675"/>
      <c r="V50" s="294">
        <f>IF(AND(S51="",S50=""),"",GCD(S50,S51))</f>
      </c>
      <c r="W50" s="559" t="s">
        <v>44</v>
      </c>
      <c r="X50" s="559"/>
      <c r="Y50" s="185">
        <f>IF(V50="","",P50*S50/V50)</f>
      </c>
      <c r="Z50" s="575" t="s">
        <v>44</v>
      </c>
      <c r="AA50" s="123"/>
      <c r="AB50" s="124"/>
      <c r="AC50" s="125"/>
      <c r="AD50" s="126"/>
      <c r="AE50" s="127"/>
      <c r="AF50" s="123"/>
      <c r="AG50" s="124"/>
      <c r="AH50" s="115"/>
    </row>
    <row r="51" spans="2:34" ht="45" customHeight="1" thickTop="1">
      <c r="B51" s="564"/>
      <c r="C51" s="220">
        <f>IF(C48="","",C48)</f>
      </c>
      <c r="D51" s="565"/>
      <c r="E51" s="220"/>
      <c r="F51" s="220">
        <f>IF(F48="","",F48)</f>
      </c>
      <c r="G51" s="585"/>
      <c r="H51" s="559"/>
      <c r="I51" s="182">
        <f>IF(AND(B47="",C48="",C47=""),"",IF(AND(C48="",C47=""),1,C48))</f>
      </c>
      <c r="J51" s="179" t="s">
        <v>49</v>
      </c>
      <c r="K51" s="218">
        <f>IF(AND(E47="",F48="",F47=""),"",IF(AND(F48="",F47),1,F48))</f>
      </c>
      <c r="L51" s="674">
        <f>L50</f>
      </c>
      <c r="M51" s="674"/>
      <c r="N51" s="295">
        <f>N50</f>
      </c>
      <c r="O51" s="585"/>
      <c r="P51" s="182">
        <f>IF(OR(I51="",N51=""),"",I51/N51)</f>
      </c>
      <c r="Q51" s="718" t="s">
        <v>49</v>
      </c>
      <c r="R51" s="718"/>
      <c r="S51" s="184">
        <f>IF(K51="","",K51)</f>
      </c>
      <c r="T51" s="674">
        <f>T50</f>
      </c>
      <c r="U51" s="674"/>
      <c r="V51" s="296">
        <f>V50</f>
      </c>
      <c r="W51" s="559"/>
      <c r="X51" s="559"/>
      <c r="Y51" s="186">
        <f>IF(V51="","",P51*S51/V51)</f>
      </c>
      <c r="Z51" s="575"/>
      <c r="AA51" s="123"/>
      <c r="AB51" s="124"/>
      <c r="AC51" s="125"/>
      <c r="AD51" s="126"/>
      <c r="AE51" s="127"/>
      <c r="AF51" s="123"/>
      <c r="AG51" s="124"/>
      <c r="AH51" s="116"/>
    </row>
    <row r="52" spans="2:35" s="56" customFormat="1" ht="21" customHeight="1">
      <c r="B52" s="221"/>
      <c r="C52" s="222"/>
      <c r="D52" s="222"/>
      <c r="E52" s="222"/>
      <c r="F52" s="222"/>
      <c r="G52" s="62"/>
      <c r="H52" s="62"/>
      <c r="I52" s="117"/>
      <c r="J52" s="118"/>
      <c r="K52" s="117"/>
      <c r="L52" s="109"/>
      <c r="M52" s="109"/>
      <c r="N52" s="119"/>
      <c r="O52" s="62"/>
      <c r="P52" s="117"/>
      <c r="Q52" s="87"/>
      <c r="R52" s="87"/>
      <c r="S52" s="117"/>
      <c r="T52" s="110"/>
      <c r="U52" s="110"/>
      <c r="V52" s="118"/>
      <c r="W52" s="62"/>
      <c r="X52" s="62"/>
      <c r="Y52" s="120"/>
      <c r="Z52" s="62"/>
      <c r="AA52" s="121"/>
      <c r="AB52" s="117"/>
      <c r="AC52" s="117"/>
      <c r="AD52" s="117"/>
      <c r="AE52" s="110"/>
      <c r="AF52" s="122"/>
      <c r="AG52" s="108"/>
      <c r="AH52" s="116"/>
      <c r="AI52" s="64"/>
    </row>
    <row r="53" spans="2:34" ht="45" customHeight="1" thickBot="1">
      <c r="B53" s="564">
        <f>B47</f>
        <v>0</v>
      </c>
      <c r="C53" s="220">
        <f>IF(C47="","",C47)</f>
      </c>
      <c r="D53" s="565" t="s">
        <v>3</v>
      </c>
      <c r="E53" s="220"/>
      <c r="F53" s="220">
        <f>IF(F47="","",F47)</f>
      </c>
      <c r="G53" s="585" t="s">
        <v>44</v>
      </c>
      <c r="H53" s="559"/>
      <c r="I53" s="181">
        <f>IF(AND(C48="",C47=""),B47,B47*C48+C47)</f>
        <v>0</v>
      </c>
      <c r="J53" s="178" t="s">
        <v>49</v>
      </c>
      <c r="K53" s="183">
        <f>IF(AND(E47="",F48="",F47=""),"",IF(AND(F48="",F47=""),E47,E47*F48+F47))</f>
      </c>
      <c r="L53" s="675">
        <f>IF(OR(N53="",N53=1),"","÷")</f>
      </c>
      <c r="M53" s="675"/>
      <c r="N53" s="297">
        <f>IF(OR(I53="",K54=""),"",GCD(I53,K54))</f>
      </c>
      <c r="O53" s="585" t="s">
        <v>44</v>
      </c>
      <c r="P53" s="181">
        <f>IF(OR(K53="",N53=""),"",I53/N53)</f>
      </c>
      <c r="Q53" s="717" t="s">
        <v>49</v>
      </c>
      <c r="R53" s="717"/>
      <c r="S53" s="217">
        <f>IF(I54="","",K53)</f>
      </c>
      <c r="T53" s="675">
        <f>IF(OR(V53="",V53=1),"","÷")</f>
      </c>
      <c r="U53" s="675"/>
      <c r="V53" s="298">
        <f>IF(AND(S54="",S53=""),"",GCD(S53,S54))</f>
      </c>
      <c r="W53" s="559" t="s">
        <v>44</v>
      </c>
      <c r="X53" s="559"/>
      <c r="Y53" s="185">
        <f>IF(V53="","",P53*S53/V53)</f>
      </c>
      <c r="Z53" s="575" t="s">
        <v>44</v>
      </c>
      <c r="AA53" s="123"/>
      <c r="AB53" s="124"/>
      <c r="AC53" s="125"/>
      <c r="AD53" s="126"/>
      <c r="AE53" s="127"/>
      <c r="AF53" s="123"/>
      <c r="AG53" s="124"/>
      <c r="AH53" s="115"/>
    </row>
    <row r="54" spans="2:34" ht="45" customHeight="1" thickTop="1">
      <c r="B54" s="564"/>
      <c r="C54" s="220">
        <f>IF(C48="","",C48)</f>
      </c>
      <c r="D54" s="565"/>
      <c r="E54" s="220"/>
      <c r="F54" s="220">
        <f>IF(F48="","",F48)</f>
      </c>
      <c r="G54" s="585"/>
      <c r="H54" s="559"/>
      <c r="I54" s="182">
        <f>IF(AND(B47="",C48="",C47=""),"",IF(AND(C48="",C47=""),1,C48))</f>
      </c>
      <c r="J54" s="179" t="s">
        <v>49</v>
      </c>
      <c r="K54" s="218">
        <f>IF(AND(E47="",F48="",F47=""),"",IF(AND(F48="",F47),1,F48))</f>
      </c>
      <c r="L54" s="674">
        <f>L53</f>
      </c>
      <c r="M54" s="674"/>
      <c r="N54" s="299">
        <f>N53</f>
      </c>
      <c r="O54" s="585"/>
      <c r="P54" s="216">
        <f>IF(OR(I54="",N54=""),"",K54/N54)</f>
      </c>
      <c r="Q54" s="718" t="s">
        <v>49</v>
      </c>
      <c r="R54" s="718"/>
      <c r="S54" s="194">
        <f>IF(K53="","",I54)</f>
      </c>
      <c r="T54" s="674">
        <f>T53</f>
      </c>
      <c r="U54" s="674"/>
      <c r="V54" s="300">
        <f>V53</f>
      </c>
      <c r="W54" s="559"/>
      <c r="X54" s="559"/>
      <c r="Y54" s="186">
        <f>IF(V54="","",P54*S54/V54)</f>
      </c>
      <c r="Z54" s="575"/>
      <c r="AA54" s="123"/>
      <c r="AB54" s="124"/>
      <c r="AC54" s="125"/>
      <c r="AD54" s="126"/>
      <c r="AE54" s="127"/>
      <c r="AF54" s="123"/>
      <c r="AG54" s="124"/>
      <c r="AH54" s="116"/>
    </row>
    <row r="55" spans="2:35" s="56" customFormat="1" ht="21.75" customHeight="1">
      <c r="B55" s="95"/>
      <c r="C55" s="62"/>
      <c r="D55" s="62"/>
      <c r="E55" s="62"/>
      <c r="F55" s="62"/>
      <c r="G55" s="62"/>
      <c r="H55" s="62"/>
      <c r="I55" s="117"/>
      <c r="J55" s="118"/>
      <c r="K55" s="117"/>
      <c r="L55" s="109"/>
      <c r="M55" s="109"/>
      <c r="N55" s="119"/>
      <c r="O55" s="62"/>
      <c r="P55" s="117"/>
      <c r="Q55" s="87"/>
      <c r="R55" s="87"/>
      <c r="S55" s="117"/>
      <c r="T55" s="110"/>
      <c r="U55" s="110"/>
      <c r="V55" s="118"/>
      <c r="W55" s="62"/>
      <c r="X55" s="62"/>
      <c r="Y55" s="120"/>
      <c r="Z55" s="62"/>
      <c r="AA55" s="121"/>
      <c r="AB55" s="117"/>
      <c r="AC55" s="117"/>
      <c r="AD55" s="117"/>
      <c r="AE55" s="110"/>
      <c r="AF55" s="122"/>
      <c r="AG55" s="108"/>
      <c r="AH55" s="116"/>
      <c r="AI55" s="64"/>
    </row>
    <row r="58" spans="2:35" s="56" customFormat="1" ht="45" customHeight="1">
      <c r="B58" s="67"/>
      <c r="C58" s="128"/>
      <c r="D58" s="58"/>
      <c r="E58" s="58"/>
      <c r="F58" s="128"/>
      <c r="G58" s="93"/>
      <c r="H58" s="93"/>
      <c r="I58" s="75"/>
      <c r="J58" s="69"/>
      <c r="K58" s="129"/>
      <c r="L58" s="130"/>
      <c r="M58" s="130"/>
      <c r="N58" s="77"/>
      <c r="O58" s="93"/>
      <c r="P58" s="79"/>
      <c r="Q58" s="69"/>
      <c r="R58" s="69"/>
      <c r="S58" s="75"/>
      <c r="T58" s="130"/>
      <c r="U58" s="130"/>
      <c r="V58" s="131"/>
      <c r="W58" s="93"/>
      <c r="X58" s="93"/>
      <c r="Y58" s="75"/>
      <c r="Z58" s="93"/>
      <c r="AA58" s="132"/>
      <c r="AB58" s="75"/>
      <c r="AC58" s="46"/>
      <c r="AD58" s="77"/>
      <c r="AE58" s="93"/>
      <c r="AF58" s="132"/>
      <c r="AG58" s="75"/>
      <c r="AH58" s="116"/>
      <c r="AI58" s="64"/>
    </row>
    <row r="59" spans="2:35" s="56" customFormat="1" ht="45" customHeight="1">
      <c r="B59" s="67"/>
      <c r="C59" s="128"/>
      <c r="D59" s="58"/>
      <c r="E59" s="58"/>
      <c r="F59" s="128"/>
      <c r="G59" s="93"/>
      <c r="H59" s="93"/>
      <c r="I59" s="75"/>
      <c r="J59" s="69"/>
      <c r="K59" s="129"/>
      <c r="L59" s="130"/>
      <c r="M59" s="130"/>
      <c r="N59" s="77"/>
      <c r="O59" s="93"/>
      <c r="P59" s="79"/>
      <c r="Q59" s="69"/>
      <c r="R59" s="69"/>
      <c r="S59" s="75"/>
      <c r="T59" s="130"/>
      <c r="U59" s="130"/>
      <c r="V59" s="131"/>
      <c r="W59" s="93"/>
      <c r="X59" s="93"/>
      <c r="Y59" s="75"/>
      <c r="Z59" s="93"/>
      <c r="AA59" s="132"/>
      <c r="AB59" s="75"/>
      <c r="AC59" s="46"/>
      <c r="AD59" s="77"/>
      <c r="AE59" s="93"/>
      <c r="AF59" s="132"/>
      <c r="AG59" s="75"/>
      <c r="AH59" s="116"/>
      <c r="AI59" s="64"/>
    </row>
    <row r="60" spans="2:35" s="56" customFormat="1" ht="45" customHeight="1">
      <c r="B60" s="67"/>
      <c r="C60" s="128"/>
      <c r="D60" s="58"/>
      <c r="E60" s="58"/>
      <c r="F60" s="128"/>
      <c r="G60" s="93"/>
      <c r="H60" s="93"/>
      <c r="I60" s="75"/>
      <c r="J60" s="69"/>
      <c r="K60" s="129"/>
      <c r="L60" s="130"/>
      <c r="M60" s="130"/>
      <c r="N60" s="77"/>
      <c r="O60" s="93"/>
      <c r="P60" s="79"/>
      <c r="Q60" s="69"/>
      <c r="R60" s="69"/>
      <c r="S60" s="75"/>
      <c r="T60" s="130"/>
      <c r="U60" s="130"/>
      <c r="V60" s="131"/>
      <c r="W60" s="93"/>
      <c r="X60" s="93"/>
      <c r="Y60" s="75"/>
      <c r="Z60" s="93"/>
      <c r="AA60" s="132"/>
      <c r="AB60" s="75"/>
      <c r="AC60" s="46"/>
      <c r="AD60" s="77"/>
      <c r="AE60" s="93"/>
      <c r="AF60" s="132"/>
      <c r="AG60" s="75"/>
      <c r="AH60" s="116"/>
      <c r="AI60" s="64"/>
    </row>
    <row r="61" spans="2:35" s="56" customFormat="1" ht="45" customHeight="1">
      <c r="B61" s="67"/>
      <c r="C61" s="128"/>
      <c r="D61" s="58"/>
      <c r="E61" s="58"/>
      <c r="F61" s="128"/>
      <c r="G61" s="93"/>
      <c r="H61" s="93"/>
      <c r="I61" s="75"/>
      <c r="J61" s="69"/>
      <c r="K61" s="129"/>
      <c r="L61" s="130"/>
      <c r="M61" s="130"/>
      <c r="N61" s="77"/>
      <c r="O61" s="93"/>
      <c r="P61" s="79"/>
      <c r="Q61" s="69"/>
      <c r="R61" s="69"/>
      <c r="S61" s="75"/>
      <c r="T61" s="130"/>
      <c r="U61" s="130"/>
      <c r="V61" s="131"/>
      <c r="W61" s="93"/>
      <c r="X61" s="93"/>
      <c r="Y61" s="75"/>
      <c r="Z61" s="93"/>
      <c r="AA61" s="132"/>
      <c r="AB61" s="75"/>
      <c r="AC61" s="46"/>
      <c r="AD61" s="77"/>
      <c r="AE61" s="93"/>
      <c r="AF61" s="132"/>
      <c r="AG61" s="75"/>
      <c r="AH61" s="116"/>
      <c r="AI61" s="64"/>
    </row>
    <row r="62" spans="2:35" s="56" customFormat="1" ht="45" customHeight="1">
      <c r="B62" s="67"/>
      <c r="C62" s="128"/>
      <c r="D62" s="58"/>
      <c r="E62" s="58"/>
      <c r="F62" s="128"/>
      <c r="G62" s="93"/>
      <c r="H62" s="93"/>
      <c r="I62" s="75"/>
      <c r="J62" s="69"/>
      <c r="K62" s="129"/>
      <c r="L62" s="130"/>
      <c r="M62" s="130"/>
      <c r="N62" s="77"/>
      <c r="O62" s="93"/>
      <c r="P62" s="79"/>
      <c r="Q62" s="69"/>
      <c r="R62" s="69"/>
      <c r="S62" s="75"/>
      <c r="T62" s="130"/>
      <c r="U62" s="130"/>
      <c r="V62" s="131"/>
      <c r="W62" s="93"/>
      <c r="X62" s="93"/>
      <c r="Y62" s="75"/>
      <c r="Z62" s="93"/>
      <c r="AA62" s="132"/>
      <c r="AB62" s="75"/>
      <c r="AC62" s="46"/>
      <c r="AD62" s="77"/>
      <c r="AE62" s="93"/>
      <c r="AF62" s="132"/>
      <c r="AG62" s="75"/>
      <c r="AH62" s="116"/>
      <c r="AI62" s="64"/>
    </row>
    <row r="63" spans="2:35" s="82" customFormat="1" ht="45" customHeight="1">
      <c r="B63" s="563" t="s">
        <v>11</v>
      </c>
      <c r="C63" s="563"/>
      <c r="D63" s="563"/>
      <c r="E63" s="34"/>
      <c r="F63" s="153"/>
      <c r="G63" s="153"/>
      <c r="H63" s="153"/>
      <c r="I63" s="153"/>
      <c r="J63" s="153"/>
      <c r="K63" s="680" t="s">
        <v>27</v>
      </c>
      <c r="L63" s="680"/>
      <c r="M63" s="680"/>
      <c r="N63" s="680"/>
      <c r="O63" s="680"/>
      <c r="P63" s="680"/>
      <c r="Q63" s="680"/>
      <c r="R63" s="680"/>
      <c r="S63" s="680"/>
      <c r="T63" s="680"/>
      <c r="U63" s="680"/>
      <c r="V63" s="680"/>
      <c r="W63" s="680"/>
      <c r="X63" s="680"/>
      <c r="Y63" s="680"/>
      <c r="Z63" s="680"/>
      <c r="AA63" s="680"/>
      <c r="AB63" s="153"/>
      <c r="AC63" s="153"/>
      <c r="AD63" s="153"/>
      <c r="AE63" s="153"/>
      <c r="AF63" s="153"/>
      <c r="AG63" s="153"/>
      <c r="AH63" s="133"/>
      <c r="AI63" s="64"/>
    </row>
    <row r="64" spans="2:35" s="56" customFormat="1" ht="45" customHeight="1" thickBot="1">
      <c r="B64" s="112"/>
      <c r="D64" s="62"/>
      <c r="E64" s="62"/>
      <c r="G64" s="62"/>
      <c r="H64" s="62"/>
      <c r="J64" s="108"/>
      <c r="L64" s="66"/>
      <c r="M64" s="66"/>
      <c r="N64" s="100"/>
      <c r="O64" s="100"/>
      <c r="P64" s="100"/>
      <c r="Q64" s="100"/>
      <c r="R64" s="100"/>
      <c r="S64" s="100"/>
      <c r="T64" s="100"/>
      <c r="U64" s="100"/>
      <c r="V64" s="116"/>
      <c r="Y64" s="66"/>
      <c r="Z64" s="134"/>
      <c r="AA64" s="135"/>
      <c r="AB64" s="134"/>
      <c r="AC64" s="134"/>
      <c r="AD64" s="134"/>
      <c r="AE64" s="100"/>
      <c r="AF64" s="587" t="s">
        <v>17</v>
      </c>
      <c r="AG64" s="588"/>
      <c r="AH64" s="39"/>
      <c r="AI64" s="40"/>
    </row>
    <row r="65" spans="2:35" ht="45" customHeight="1" thickBot="1">
      <c r="B65" s="663">
        <v>1</v>
      </c>
      <c r="C65" s="155">
        <v>1</v>
      </c>
      <c r="D65" s="571" t="s">
        <v>46</v>
      </c>
      <c r="E65" s="663">
        <v>1</v>
      </c>
      <c r="F65" s="41">
        <v>1</v>
      </c>
      <c r="G65" s="568" t="s">
        <v>44</v>
      </c>
      <c r="H65" s="719"/>
      <c r="I65" s="101">
        <v>3</v>
      </c>
      <c r="J65" s="150" t="s">
        <v>49</v>
      </c>
      <c r="K65" s="136">
        <v>3</v>
      </c>
      <c r="L65" s="720" t="s">
        <v>46</v>
      </c>
      <c r="M65" s="721"/>
      <c r="N65" s="301"/>
      <c r="O65" s="582" t="s">
        <v>44</v>
      </c>
      <c r="P65" s="101"/>
      <c r="Q65" s="722" t="s">
        <v>49</v>
      </c>
      <c r="R65" s="723"/>
      <c r="S65" s="136"/>
      <c r="T65" s="724" t="s">
        <v>46</v>
      </c>
      <c r="U65" s="725"/>
      <c r="V65" s="302"/>
      <c r="W65" s="612" t="s">
        <v>44</v>
      </c>
      <c r="X65" s="716"/>
      <c r="Y65" s="138"/>
      <c r="Z65" s="613" t="s">
        <v>44</v>
      </c>
      <c r="AA65" s="726"/>
      <c r="AB65" s="164"/>
      <c r="AC65" s="152" t="s">
        <v>46</v>
      </c>
      <c r="AD65" s="43"/>
      <c r="AE65" s="613" t="s">
        <v>44</v>
      </c>
      <c r="AF65" s="695"/>
      <c r="AG65" s="166"/>
      <c r="AI65" s="48" t="str">
        <f>IF(AF65=AF71,"4","0")</f>
        <v>4</v>
      </c>
    </row>
    <row r="66" spans="2:35" ht="45" customHeight="1" thickBot="1" thickTop="1">
      <c r="B66" s="664"/>
      <c r="C66" s="156">
        <v>2</v>
      </c>
      <c r="D66" s="571"/>
      <c r="E66" s="664"/>
      <c r="F66" s="50">
        <v>3</v>
      </c>
      <c r="G66" s="568"/>
      <c r="H66" s="719"/>
      <c r="I66" s="105">
        <v>2</v>
      </c>
      <c r="J66" s="79" t="s">
        <v>49</v>
      </c>
      <c r="K66" s="139">
        <v>4</v>
      </c>
      <c r="L66" s="668" t="str">
        <f>L65</f>
        <v>÷</v>
      </c>
      <c r="M66" s="669"/>
      <c r="N66" s="303"/>
      <c r="O66" s="582"/>
      <c r="P66" s="105"/>
      <c r="Q66" s="670" t="s">
        <v>49</v>
      </c>
      <c r="R66" s="671"/>
      <c r="S66" s="139"/>
      <c r="T66" s="672" t="str">
        <f>T65</f>
        <v>÷</v>
      </c>
      <c r="U66" s="673"/>
      <c r="V66" s="292"/>
      <c r="W66" s="612"/>
      <c r="X66" s="716"/>
      <c r="Y66" s="54"/>
      <c r="Z66" s="613"/>
      <c r="AA66" s="727"/>
      <c r="AB66" s="165"/>
      <c r="AC66" s="151" t="s">
        <v>46</v>
      </c>
      <c r="AD66" s="86"/>
      <c r="AE66" s="613"/>
      <c r="AF66" s="696"/>
      <c r="AG66" s="163"/>
      <c r="AI66" s="35" t="str">
        <f>IF(AG65=AG71,"2","0")</f>
        <v>2</v>
      </c>
    </row>
    <row r="67" spans="2:35" s="56" customFormat="1" ht="45" customHeight="1">
      <c r="B67" s="57"/>
      <c r="C67" s="62"/>
      <c r="D67" s="62"/>
      <c r="E67" s="62"/>
      <c r="F67" s="62"/>
      <c r="G67" s="62"/>
      <c r="H67" s="62"/>
      <c r="I67" s="62"/>
      <c r="J67" s="108"/>
      <c r="K67" s="140"/>
      <c r="L67" s="108"/>
      <c r="M67" s="108"/>
      <c r="N67" s="108"/>
      <c r="O67" s="62"/>
      <c r="P67" s="108"/>
      <c r="Q67" s="62"/>
      <c r="R67" s="62"/>
      <c r="S67" s="108"/>
      <c r="T67" s="110"/>
      <c r="U67" s="110"/>
      <c r="V67" s="141"/>
      <c r="W67" s="62"/>
      <c r="X67" s="62"/>
      <c r="Y67" s="62"/>
      <c r="Z67" s="62"/>
      <c r="AA67" s="111"/>
      <c r="AB67" s="586" t="s">
        <v>34</v>
      </c>
      <c r="AC67" s="586"/>
      <c r="AD67" s="586"/>
      <c r="AE67" s="586"/>
      <c r="AF67" s="616">
        <f>IF(AND(AF65="",AG65="",AG66=""),"",IF(AI65+AI66+AI67&gt;6,"◎",""))</f>
      </c>
      <c r="AG67" s="616"/>
      <c r="AH67" s="62"/>
      <c r="AI67" s="35" t="str">
        <f>IF(AG66=AG72,"2","0")</f>
        <v>2</v>
      </c>
    </row>
    <row r="68" spans="2:35" s="56" customFormat="1" ht="45" customHeight="1">
      <c r="B68" s="57"/>
      <c r="C68" s="62"/>
      <c r="D68" s="62"/>
      <c r="E68" s="62"/>
      <c r="F68" s="62"/>
      <c r="G68" s="62"/>
      <c r="H68" s="62"/>
      <c r="I68" s="62"/>
      <c r="J68" s="108"/>
      <c r="K68" s="140"/>
      <c r="L68" s="108"/>
      <c r="M68" s="108"/>
      <c r="N68" s="108"/>
      <c r="O68" s="62"/>
      <c r="P68" s="108"/>
      <c r="Q68" s="62"/>
      <c r="R68" s="62"/>
      <c r="S68" s="108"/>
      <c r="T68" s="110"/>
      <c r="U68" s="110"/>
      <c r="V68" s="141"/>
      <c r="W68" s="62"/>
      <c r="X68" s="62"/>
      <c r="Y68" s="62"/>
      <c r="Z68" s="62"/>
      <c r="AA68" s="111"/>
      <c r="AB68" s="586"/>
      <c r="AC68" s="586"/>
      <c r="AD68" s="586"/>
      <c r="AE68" s="586"/>
      <c r="AF68" s="617"/>
      <c r="AG68" s="617"/>
      <c r="AH68" s="62"/>
      <c r="AI68" s="35"/>
    </row>
    <row r="69" spans="2:35" s="56" customFormat="1" ht="45" customHeight="1">
      <c r="B69" s="609" t="s">
        <v>39</v>
      </c>
      <c r="C69" s="609"/>
      <c r="D69" s="609"/>
      <c r="E69" s="174"/>
      <c r="F69" s="154"/>
      <c r="G69" s="154"/>
      <c r="H69" s="154"/>
      <c r="I69" s="154"/>
      <c r="J69" s="596" t="s">
        <v>32</v>
      </c>
      <c r="K69" s="596"/>
      <c r="L69" s="596"/>
      <c r="M69" s="596"/>
      <c r="N69" s="596"/>
      <c r="O69" s="596"/>
      <c r="P69" s="596"/>
      <c r="Q69" s="596"/>
      <c r="R69" s="596"/>
      <c r="S69" s="596"/>
      <c r="T69" s="596"/>
      <c r="U69" s="596"/>
      <c r="V69" s="596"/>
      <c r="W69" s="596"/>
      <c r="X69" s="596"/>
      <c r="Y69" s="596"/>
      <c r="Z69" s="596"/>
      <c r="AA69" s="596"/>
      <c r="AB69" s="596"/>
      <c r="AC69" s="596"/>
      <c r="AD69" s="596"/>
      <c r="AE69" s="63"/>
      <c r="AF69" s="168"/>
      <c r="AG69" s="168"/>
      <c r="AI69" s="64"/>
    </row>
    <row r="70" spans="4:33" ht="45" customHeight="1" thickBot="1">
      <c r="D70" s="142"/>
      <c r="E70" s="142"/>
      <c r="G70" s="142"/>
      <c r="H70" s="142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Z70" s="66"/>
      <c r="AA70" s="38"/>
      <c r="AB70" s="38"/>
      <c r="AC70" s="38"/>
      <c r="AD70" s="38"/>
      <c r="AE70" s="114"/>
      <c r="AF70" s="587" t="s">
        <v>17</v>
      </c>
      <c r="AG70" s="588"/>
    </row>
    <row r="71" spans="2:35" s="144" customFormat="1" ht="45" customHeight="1" thickBot="1">
      <c r="B71" s="663"/>
      <c r="C71" s="158"/>
      <c r="D71" s="606" t="s">
        <v>46</v>
      </c>
      <c r="E71" s="663"/>
      <c r="F71" s="68"/>
      <c r="G71" s="607" t="s">
        <v>44</v>
      </c>
      <c r="H71" s="592"/>
      <c r="I71" s="181">
        <f>IF(AND(B71="",C72="",C71=""),"",IF(AND(C71="",C72=""),B71,B71*C72+C71))</f>
      </c>
      <c r="J71" s="193">
        <f>IF(AND(E71="",F72="",F71=""),"","×")</f>
      </c>
      <c r="K71" s="195">
        <f>IF(AND(E71="",F72="",F71=""),"",IF(AND(F72="",F71),1,F72))</f>
      </c>
      <c r="L71" s="728">
        <f>IF(OR(N71="",N71=1),"","÷")</f>
      </c>
      <c r="M71" s="728"/>
      <c r="N71" s="304">
        <f>IF(OR(K71="",I72=""),"",GCD(I72,K71))</f>
      </c>
      <c r="O71" s="597" t="s">
        <v>44</v>
      </c>
      <c r="P71" s="181">
        <f>IF(K72="","",I71)</f>
      </c>
      <c r="Q71" s="717" t="s">
        <v>49</v>
      </c>
      <c r="R71" s="717"/>
      <c r="S71" s="195">
        <f>IF(OR(K71="",N71=""),"",K71/N71)</f>
      </c>
      <c r="T71" s="665">
        <f>IF(OR(V71="",V71=1),"","÷")</f>
      </c>
      <c r="U71" s="665"/>
      <c r="V71" s="305">
        <f>IF(OR(P71="",S72=""),"",GCD(P71,S72))</f>
      </c>
      <c r="W71" s="601" t="s">
        <v>44</v>
      </c>
      <c r="X71" s="601"/>
      <c r="Y71" s="213">
        <f>IF(V71="","",P71*S71/V71)</f>
      </c>
      <c r="Z71" s="592" t="s">
        <v>44</v>
      </c>
      <c r="AA71" s="697">
        <f>IF(AND(Y71="",Y72=""),"",FLOOR(Y71/Y72,1))</f>
      </c>
      <c r="AB71" s="198">
        <f>IF(AA71="","",(Y71-(AA71*Y72)))</f>
      </c>
      <c r="AC71" s="180">
        <f>IF(OR(AD71="",AD71=1),"","÷")</f>
      </c>
      <c r="AD71" s="189">
        <f>IF(OR(AB71="",AB72=""),"",GCD(AB71,AB72))</f>
      </c>
      <c r="AE71" s="585" t="s">
        <v>44</v>
      </c>
      <c r="AF71" s="666">
        <f>IF(Y71=0,0,AA71)</f>
      </c>
      <c r="AG71" s="191">
        <f>IF(AD71="",AB71,AB71/AD71)</f>
      </c>
      <c r="AI71" s="145"/>
    </row>
    <row r="72" spans="2:35" s="144" customFormat="1" ht="45" customHeight="1" thickBot="1" thickTop="1">
      <c r="B72" s="664"/>
      <c r="C72" s="159"/>
      <c r="D72" s="606"/>
      <c r="E72" s="664"/>
      <c r="F72" s="146"/>
      <c r="G72" s="607"/>
      <c r="H72" s="592"/>
      <c r="I72" s="194">
        <f>IF(AND(B71="",C72="",C71=""),"",IF(AND(C72="",C71=""),1,C72))</f>
      </c>
      <c r="J72" s="69">
        <f>IF(AND(E71="",F72="",F71=""),"","×")</f>
      </c>
      <c r="K72" s="196">
        <f>IF(AND(E71="",F72="",F71=""),"",IF(AND(F72="",F71=""),E71,E71*F72+F71))</f>
      </c>
      <c r="L72" s="729">
        <f>L71</f>
      </c>
      <c r="M72" s="729"/>
      <c r="N72" s="295">
        <f>N71</f>
      </c>
      <c r="O72" s="597"/>
      <c r="P72" s="182">
        <f>IF(OR(I72="",N72=""),"",I72/N72)</f>
      </c>
      <c r="Q72" s="718" t="s">
        <v>49</v>
      </c>
      <c r="R72" s="718"/>
      <c r="S72" s="196">
        <f>IF(I71="","",K72)</f>
      </c>
      <c r="T72" s="730">
        <f>T71</f>
      </c>
      <c r="U72" s="730"/>
      <c r="V72" s="296">
        <f>V71</f>
      </c>
      <c r="W72" s="601"/>
      <c r="X72" s="601"/>
      <c r="Y72" s="197">
        <f>IF(V72="","",P72*S72/V72)</f>
      </c>
      <c r="Z72" s="592"/>
      <c r="AA72" s="698"/>
      <c r="AB72" s="199">
        <f>IF(AB71=0,"",Y72)</f>
      </c>
      <c r="AC72" s="46">
        <f>IF(OR(AD71="",AD71=1),"","÷")</f>
      </c>
      <c r="AD72" s="200">
        <f>AD71</f>
      </c>
      <c r="AE72" s="600"/>
      <c r="AF72" s="667"/>
      <c r="AG72" s="201">
        <f>IF(AD71="",AB72,AB72/AD72)</f>
      </c>
      <c r="AI72" s="145"/>
    </row>
    <row r="73" spans="2:33" ht="29.25" customHeight="1">
      <c r="B73" s="227"/>
      <c r="C73" s="227"/>
      <c r="D73" s="731" t="s">
        <v>47</v>
      </c>
      <c r="E73" s="731"/>
      <c r="F73" s="226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148"/>
      <c r="U73" s="148"/>
      <c r="V73" s="62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</row>
    <row r="74" spans="2:35" s="144" customFormat="1" ht="45" customHeight="1" thickBot="1">
      <c r="B74" s="732">
        <f>B71</f>
        <v>0</v>
      </c>
      <c r="C74" s="306">
        <f>IF(AND(B71="",C72="",C71=""),"",IF(AND(C71="",C72=""),B71,B71*C72+C71))</f>
      </c>
      <c r="D74" s="733" t="s">
        <v>46</v>
      </c>
      <c r="E74" s="733"/>
      <c r="F74" s="306">
        <f>IF(AND(E71="",F72="",F71=""),"",IF(AND(F72="",F71=""),E71,E71*F72+F71))</f>
      </c>
      <c r="G74" s="704" t="s">
        <v>44</v>
      </c>
      <c r="H74" s="592"/>
      <c r="I74" s="181">
        <f>IF(AND(B71="",C72="",C71=""),"",IF(AND(C71="",C72=""),B71,B71*C72+C71))</f>
      </c>
      <c r="J74" s="193">
        <f>IF(AND(E71="",F72="",F71=""),"","×")</f>
      </c>
      <c r="K74" s="195">
        <f>IF(AND(E71="",F72="",F71=""),"",IF(AND(F72="",F71),1,F72))</f>
      </c>
      <c r="L74" s="728">
        <f>IF(OR(N74="",N74=1),"","÷")</f>
      </c>
      <c r="M74" s="728"/>
      <c r="N74" s="304">
        <f>IF(OR(K71="",I72=""),"",GCD(I72,K71))</f>
      </c>
      <c r="O74" s="597" t="s">
        <v>44</v>
      </c>
      <c r="P74" s="183">
        <f>IF(OR(K74="",N74=""),"",K74/N74)</f>
      </c>
      <c r="Q74" s="717" t="s">
        <v>49</v>
      </c>
      <c r="R74" s="717"/>
      <c r="S74" s="181">
        <f>IF(K75="","",I74)</f>
      </c>
      <c r="T74" s="665">
        <f>IF(OR(V74="",V74=1),"","÷")</f>
      </c>
      <c r="U74" s="665"/>
      <c r="V74" s="305">
        <f>IF(OR(S74="",S75=""),"",GCD(S74,S75))</f>
      </c>
      <c r="W74" s="601" t="s">
        <v>44</v>
      </c>
      <c r="X74" s="601"/>
      <c r="Y74" s="213">
        <f>IF(V74="","",P74*S74/V74)</f>
      </c>
      <c r="Z74" s="592" t="s">
        <v>44</v>
      </c>
      <c r="AA74" s="74"/>
      <c r="AB74" s="149"/>
      <c r="AC74" s="46"/>
      <c r="AD74" s="77"/>
      <c r="AE74" s="73"/>
      <c r="AF74" s="74"/>
      <c r="AG74" s="75"/>
      <c r="AI74" s="145"/>
    </row>
    <row r="75" spans="2:35" s="144" customFormat="1" ht="45" customHeight="1" thickTop="1">
      <c r="B75" s="732"/>
      <c r="C75" s="230">
        <f>IF(AND(B71="",C72="",C71=""),"",IF(AND(C72="",C71=""),1,C72))</f>
      </c>
      <c r="D75" s="733"/>
      <c r="E75" s="733"/>
      <c r="F75" s="230">
        <f>IF(AND(E71="",F72="",F71=""),"",IF(AND(F72="",F71),1,F72))</f>
      </c>
      <c r="G75" s="704"/>
      <c r="H75" s="592"/>
      <c r="I75" s="194">
        <f>IF(AND(B71="",C72="",C71=""),"",IF(AND(C72="",C71=""),1,C72))</f>
      </c>
      <c r="J75" s="69">
        <f>IF(AND(E71="",F72="",F71=""),"","×")</f>
      </c>
      <c r="K75" s="196">
        <f>IF(AND(E71="",F72="",F71=""),"",IF(AND(F72="",F71=""),E71,E71*F72+F71))</f>
      </c>
      <c r="L75" s="729">
        <f>L74</f>
      </c>
      <c r="M75" s="729"/>
      <c r="N75" s="295">
        <f>N74</f>
      </c>
      <c r="O75" s="597"/>
      <c r="P75" s="194">
        <f>IF(OR(I75="",N75=""),"",I75/N75)</f>
      </c>
      <c r="Q75" s="718" t="s">
        <v>49</v>
      </c>
      <c r="R75" s="718"/>
      <c r="S75" s="196">
        <f>IF(I74="","",K75)</f>
      </c>
      <c r="T75" s="730">
        <f>T74</f>
      </c>
      <c r="U75" s="730"/>
      <c r="V75" s="296">
        <f>V74</f>
      </c>
      <c r="W75" s="601"/>
      <c r="X75" s="601"/>
      <c r="Y75" s="197">
        <f>IF(V75="","",P75*S75/V75)</f>
      </c>
      <c r="Z75" s="592"/>
      <c r="AA75" s="74"/>
      <c r="AB75" s="75"/>
      <c r="AC75" s="46"/>
      <c r="AD75" s="77"/>
      <c r="AE75" s="78"/>
      <c r="AF75" s="74"/>
      <c r="AG75" s="79"/>
      <c r="AI75" s="145"/>
    </row>
    <row r="76" spans="2:33" ht="21.75" customHeight="1">
      <c r="B76" s="307"/>
      <c r="C76" s="222"/>
      <c r="D76" s="222"/>
      <c r="E76" s="222"/>
      <c r="F76" s="22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148"/>
      <c r="U76" s="148"/>
      <c r="V76" s="62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</row>
    <row r="77" spans="2:35" s="144" customFormat="1" ht="45" customHeight="1" thickBot="1">
      <c r="B77" s="228">
        <f>B71</f>
        <v>0</v>
      </c>
      <c r="C77" s="219">
        <f>IF(C71="","",C71)</f>
      </c>
      <c r="D77" s="734" t="s">
        <v>46</v>
      </c>
      <c r="E77" s="229"/>
      <c r="F77" s="219">
        <f>IF(F71="","",F71)</f>
      </c>
      <c r="G77" s="704" t="s">
        <v>44</v>
      </c>
      <c r="H77" s="592"/>
      <c r="I77" s="181">
        <f>IF(AND(B71="",C72="",C71=""),"",IF(AND(C71="",C72=""),B71,B71*C72+C71))</f>
      </c>
      <c r="J77" s="193">
        <f>IF(AND(E71="",F72="",F71=""),"","×")</f>
      </c>
      <c r="K77" s="195">
        <f>IF(AND(E71="",F72="",F71=""),"",IF(AND(F72="",F71),1,F72))</f>
      </c>
      <c r="L77" s="728">
        <f>IF(OR(N77="",N77=1),"","÷")</f>
      </c>
      <c r="M77" s="728"/>
      <c r="N77" s="308">
        <f>IF(OR(I77="",K78=""),"",GCD(I77,K78))</f>
      </c>
      <c r="O77" s="597" t="s">
        <v>44</v>
      </c>
      <c r="P77" s="215">
        <f>IF(OR(I77="",N77=""),"",I77/N77)</f>
      </c>
      <c r="Q77" s="717" t="s">
        <v>49</v>
      </c>
      <c r="R77" s="717"/>
      <c r="S77" s="214">
        <f>IF(I78="","",K77)</f>
      </c>
      <c r="T77" s="665">
        <f>IF(OR(V77="",V77=1),"","÷")</f>
      </c>
      <c r="U77" s="665"/>
      <c r="V77" s="309">
        <f>IF(OR(S77="",S78=""),"",GCD(S77,S78))</f>
      </c>
      <c r="W77" s="601" t="s">
        <v>44</v>
      </c>
      <c r="X77" s="601"/>
      <c r="Y77" s="213">
        <f>IF(K78="","",P77*S77/V77)</f>
      </c>
      <c r="Z77" s="592" t="s">
        <v>44</v>
      </c>
      <c r="AA77" s="74"/>
      <c r="AB77" s="149"/>
      <c r="AC77" s="46"/>
      <c r="AD77" s="77"/>
      <c r="AE77" s="73"/>
      <c r="AF77" s="74"/>
      <c r="AG77" s="75"/>
      <c r="AI77" s="145"/>
    </row>
    <row r="78" spans="2:35" s="144" customFormat="1" ht="45" customHeight="1" thickTop="1">
      <c r="B78" s="228"/>
      <c r="C78" s="219">
        <f>IF(C72="","",C72)</f>
      </c>
      <c r="D78" s="734"/>
      <c r="E78" s="229"/>
      <c r="F78" s="219">
        <f>IF(F72="","",F72)</f>
      </c>
      <c r="G78" s="704"/>
      <c r="H78" s="592"/>
      <c r="I78" s="194">
        <f>IF(AND(B71="",C72="",C71=""),"",IF(AND(C72="",C71=""),1,C72))</f>
      </c>
      <c r="J78" s="69">
        <f>IF(AND(E71="",F72="",F71=""),"","×")</f>
      </c>
      <c r="K78" s="196">
        <f>IF(AND(E71="",F72="",F71=""),"",IF(AND(F72="",F71=""),E71,E71*F72+F71))</f>
      </c>
      <c r="L78" s="729">
        <f>L77</f>
      </c>
      <c r="M78" s="729"/>
      <c r="N78" s="299">
        <f>N77</f>
      </c>
      <c r="O78" s="597"/>
      <c r="P78" s="223">
        <f>IF(OR(I78="",N78=""),"",K78/N78)</f>
      </c>
      <c r="Q78" s="718" t="s">
        <v>49</v>
      </c>
      <c r="R78" s="718"/>
      <c r="S78" s="224">
        <f>IF(K77="","",I78)</f>
      </c>
      <c r="T78" s="730">
        <f>T77</f>
      </c>
      <c r="U78" s="730"/>
      <c r="V78" s="300">
        <f>V77</f>
      </c>
      <c r="W78" s="601"/>
      <c r="X78" s="601"/>
      <c r="Y78" s="197">
        <f>IF(K78="","",P78*S78/V78)</f>
      </c>
      <c r="Z78" s="592"/>
      <c r="AA78" s="74"/>
      <c r="AB78" s="75"/>
      <c r="AC78" s="46"/>
      <c r="AD78" s="77"/>
      <c r="AE78" s="78"/>
      <c r="AF78" s="74"/>
      <c r="AG78" s="79"/>
      <c r="AI78" s="145"/>
    </row>
    <row r="79" spans="2:33" ht="21.75" customHeight="1">
      <c r="B79" s="147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148"/>
      <c r="U79" s="148"/>
      <c r="V79" s="62"/>
      <c r="W79" s="148"/>
      <c r="X79" s="148"/>
      <c r="Y79" s="148"/>
      <c r="Z79" s="148"/>
      <c r="AA79" s="148"/>
      <c r="AB79" s="148"/>
      <c r="AC79" s="148"/>
      <c r="AD79" s="148"/>
      <c r="AE79" s="148"/>
      <c r="AF79" s="148"/>
      <c r="AG79" s="148"/>
    </row>
    <row r="82" spans="2:33" ht="45" customHeight="1">
      <c r="B82" s="147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08"/>
      <c r="AB82" s="108"/>
      <c r="AC82" s="108"/>
      <c r="AD82" s="108"/>
      <c r="AE82" s="108"/>
      <c r="AF82" s="108"/>
      <c r="AG82" s="108"/>
    </row>
    <row r="83" spans="2:33" ht="45" customHeight="1">
      <c r="B83" s="147"/>
      <c r="C83" s="148"/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  <c r="Y83" s="148"/>
      <c r="Z83" s="148"/>
      <c r="AA83" s="148"/>
      <c r="AB83" s="148"/>
      <c r="AC83" s="148"/>
      <c r="AD83" s="148"/>
      <c r="AE83" s="148"/>
      <c r="AF83" s="148"/>
      <c r="AG83" s="148"/>
    </row>
    <row r="84" spans="2:33" ht="45" customHeight="1"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148"/>
      <c r="Z84" s="148"/>
      <c r="AA84" s="148"/>
      <c r="AB84" s="148"/>
      <c r="AC84" s="148"/>
      <c r="AD84" s="148"/>
      <c r="AE84" s="148"/>
      <c r="AF84" s="148"/>
      <c r="AG84" s="148"/>
    </row>
    <row r="85" spans="2:33" ht="45" customHeight="1"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  <c r="Y85" s="148"/>
      <c r="Z85" s="148"/>
      <c r="AA85" s="148"/>
      <c r="AB85" s="148"/>
      <c r="AC85" s="148"/>
      <c r="AD85" s="148"/>
      <c r="AE85" s="148"/>
      <c r="AF85" s="148"/>
      <c r="AG85" s="148"/>
    </row>
  </sheetData>
  <sheetProtection password="CC3D" sheet="1" objects="1" scenarios="1"/>
  <mergeCells count="231">
    <mergeCell ref="W77:X78"/>
    <mergeCell ref="Z77:Z78"/>
    <mergeCell ref="Q78:R78"/>
    <mergeCell ref="T78:U78"/>
    <mergeCell ref="O74:O75"/>
    <mergeCell ref="Q74:R74"/>
    <mergeCell ref="T74:U74"/>
    <mergeCell ref="T77:U77"/>
    <mergeCell ref="D77:D78"/>
    <mergeCell ref="G77:H78"/>
    <mergeCell ref="L77:M77"/>
    <mergeCell ref="O77:O78"/>
    <mergeCell ref="L78:M78"/>
    <mergeCell ref="Q77:R77"/>
    <mergeCell ref="D73:E73"/>
    <mergeCell ref="B74:B75"/>
    <mergeCell ref="D74:E75"/>
    <mergeCell ref="G74:H75"/>
    <mergeCell ref="W74:X75"/>
    <mergeCell ref="Z74:Z75"/>
    <mergeCell ref="L75:M75"/>
    <mergeCell ref="Q75:R75"/>
    <mergeCell ref="T75:U75"/>
    <mergeCell ref="L74:M74"/>
    <mergeCell ref="G71:H72"/>
    <mergeCell ref="L71:M71"/>
    <mergeCell ref="O71:O72"/>
    <mergeCell ref="Q71:R71"/>
    <mergeCell ref="W71:X72"/>
    <mergeCell ref="AA71:AA72"/>
    <mergeCell ref="L72:M72"/>
    <mergeCell ref="Q72:R72"/>
    <mergeCell ref="T72:U72"/>
    <mergeCell ref="K63:AA63"/>
    <mergeCell ref="AF64:AG64"/>
    <mergeCell ref="G65:H66"/>
    <mergeCell ref="L65:M65"/>
    <mergeCell ref="O65:O66"/>
    <mergeCell ref="Q65:R65"/>
    <mergeCell ref="T65:U65"/>
    <mergeCell ref="W65:X66"/>
    <mergeCell ref="AA65:AA66"/>
    <mergeCell ref="AF65:AF66"/>
    <mergeCell ref="Z53:Z54"/>
    <mergeCell ref="L54:M54"/>
    <mergeCell ref="Q54:R54"/>
    <mergeCell ref="T54:U54"/>
    <mergeCell ref="O53:O54"/>
    <mergeCell ref="Q53:R53"/>
    <mergeCell ref="T53:U53"/>
    <mergeCell ref="W53:X54"/>
    <mergeCell ref="L53:M53"/>
    <mergeCell ref="AF47:AF48"/>
    <mergeCell ref="Q48:R48"/>
    <mergeCell ref="Z50:Z51"/>
    <mergeCell ref="L51:M51"/>
    <mergeCell ref="Q51:R51"/>
    <mergeCell ref="T51:U51"/>
    <mergeCell ref="Z47:Z48"/>
    <mergeCell ref="O50:O51"/>
    <mergeCell ref="Q50:R50"/>
    <mergeCell ref="T50:U50"/>
    <mergeCell ref="AF43:AG44"/>
    <mergeCell ref="AE41:AE42"/>
    <mergeCell ref="AF46:AG46"/>
    <mergeCell ref="G47:H48"/>
    <mergeCell ref="L47:M47"/>
    <mergeCell ref="O47:O48"/>
    <mergeCell ref="Q47:R47"/>
    <mergeCell ref="T47:U47"/>
    <mergeCell ref="W47:X48"/>
    <mergeCell ref="AA47:AA48"/>
    <mergeCell ref="AF40:AG40"/>
    <mergeCell ref="G41:H42"/>
    <mergeCell ref="L41:M41"/>
    <mergeCell ref="O41:O42"/>
    <mergeCell ref="Q41:R41"/>
    <mergeCell ref="T41:U41"/>
    <mergeCell ref="W41:X42"/>
    <mergeCell ref="AA41:AA42"/>
    <mergeCell ref="AF41:AF42"/>
    <mergeCell ref="T42:U42"/>
    <mergeCell ref="I31:J31"/>
    <mergeCell ref="N31:O31"/>
    <mergeCell ref="H32:H33"/>
    <mergeCell ref="I32:J32"/>
    <mergeCell ref="M32:M33"/>
    <mergeCell ref="N32:O32"/>
    <mergeCell ref="I33:J33"/>
    <mergeCell ref="N33:O33"/>
    <mergeCell ref="AF28:AG28"/>
    <mergeCell ref="H29:H30"/>
    <mergeCell ref="L29:L30"/>
    <mergeCell ref="M29:M30"/>
    <mergeCell ref="Q29:Q30"/>
    <mergeCell ref="R29:R30"/>
    <mergeCell ref="T29:T30"/>
    <mergeCell ref="X29:X30"/>
    <mergeCell ref="AA29:AA30"/>
    <mergeCell ref="AF29:AF30"/>
    <mergeCell ref="X23:X24"/>
    <mergeCell ref="AA23:AA24"/>
    <mergeCell ref="AF23:AF24"/>
    <mergeCell ref="J27:AD27"/>
    <mergeCell ref="AB25:AE26"/>
    <mergeCell ref="AF25:AG26"/>
    <mergeCell ref="AA11:AA12"/>
    <mergeCell ref="AF11:AF12"/>
    <mergeCell ref="W11:W12"/>
    <mergeCell ref="H23:H24"/>
    <mergeCell ref="L23:L24"/>
    <mergeCell ref="M23:M24"/>
    <mergeCell ref="Q23:Q24"/>
    <mergeCell ref="T23:T24"/>
    <mergeCell ref="I13:J13"/>
    <mergeCell ref="N13:O13"/>
    <mergeCell ref="X5:X6"/>
    <mergeCell ref="AB7:AE8"/>
    <mergeCell ref="AF10:AG10"/>
    <mergeCell ref="H11:H12"/>
    <mergeCell ref="L11:L12"/>
    <mergeCell ref="M11:M12"/>
    <mergeCell ref="Q11:Q12"/>
    <mergeCell ref="R11:R12"/>
    <mergeCell ref="T11:T12"/>
    <mergeCell ref="X11:X12"/>
    <mergeCell ref="AF4:AG4"/>
    <mergeCell ref="H5:H6"/>
    <mergeCell ref="L5:L6"/>
    <mergeCell ref="M5:M6"/>
    <mergeCell ref="Q5:Q6"/>
    <mergeCell ref="AA5:AA6"/>
    <mergeCell ref="AF5:AF6"/>
    <mergeCell ref="AE5:AE6"/>
    <mergeCell ref="R5:R6"/>
    <mergeCell ref="U5:U6"/>
    <mergeCell ref="B5:B6"/>
    <mergeCell ref="D5:D6"/>
    <mergeCell ref="E5:E6"/>
    <mergeCell ref="G5:G6"/>
    <mergeCell ref="B3:D3"/>
    <mergeCell ref="K3:AA3"/>
    <mergeCell ref="Z4:AD4"/>
    <mergeCell ref="W5:W6"/>
    <mergeCell ref="Z5:Z6"/>
    <mergeCell ref="T5:T6"/>
    <mergeCell ref="AF7:AG8"/>
    <mergeCell ref="B9:D9"/>
    <mergeCell ref="B11:B12"/>
    <mergeCell ref="D11:D12"/>
    <mergeCell ref="E11:E12"/>
    <mergeCell ref="G11:G12"/>
    <mergeCell ref="Z11:Z12"/>
    <mergeCell ref="AE11:AE12"/>
    <mergeCell ref="U11:U12"/>
    <mergeCell ref="J9:AD9"/>
    <mergeCell ref="W14:W15"/>
    <mergeCell ref="B21:D21"/>
    <mergeCell ref="K21:AA21"/>
    <mergeCell ref="Z22:AD22"/>
    <mergeCell ref="M14:M15"/>
    <mergeCell ref="N14:O14"/>
    <mergeCell ref="I15:J15"/>
    <mergeCell ref="N15:O15"/>
    <mergeCell ref="H14:H15"/>
    <mergeCell ref="I14:J14"/>
    <mergeCell ref="AF22:AG22"/>
    <mergeCell ref="B23:B24"/>
    <mergeCell ref="D23:D24"/>
    <mergeCell ref="E23:E24"/>
    <mergeCell ref="G23:G24"/>
    <mergeCell ref="R23:R24"/>
    <mergeCell ref="U23:U24"/>
    <mergeCell ref="W23:W24"/>
    <mergeCell ref="Z23:Z24"/>
    <mergeCell ref="AE23:AE24"/>
    <mergeCell ref="G29:G30"/>
    <mergeCell ref="Z29:Z30"/>
    <mergeCell ref="AE29:AE30"/>
    <mergeCell ref="U29:U30"/>
    <mergeCell ref="W29:W30"/>
    <mergeCell ref="B27:D27"/>
    <mergeCell ref="B29:B30"/>
    <mergeCell ref="D29:D30"/>
    <mergeCell ref="E29:E30"/>
    <mergeCell ref="B39:D39"/>
    <mergeCell ref="B41:B42"/>
    <mergeCell ref="D41:D42"/>
    <mergeCell ref="E41:E42"/>
    <mergeCell ref="K39:AA39"/>
    <mergeCell ref="AB43:AE44"/>
    <mergeCell ref="W50:X51"/>
    <mergeCell ref="B45:D45"/>
    <mergeCell ref="Z41:Z42"/>
    <mergeCell ref="L42:M42"/>
    <mergeCell ref="B47:B48"/>
    <mergeCell ref="D47:D48"/>
    <mergeCell ref="E47:E48"/>
    <mergeCell ref="J45:AD45"/>
    <mergeCell ref="T48:U48"/>
    <mergeCell ref="Q42:R42"/>
    <mergeCell ref="B63:D63"/>
    <mergeCell ref="B53:B54"/>
    <mergeCell ref="D53:D54"/>
    <mergeCell ref="G53:H54"/>
    <mergeCell ref="AE47:AE48"/>
    <mergeCell ref="B50:B51"/>
    <mergeCell ref="D50:D51"/>
    <mergeCell ref="L48:M48"/>
    <mergeCell ref="G50:H51"/>
    <mergeCell ref="L50:M50"/>
    <mergeCell ref="AB67:AE68"/>
    <mergeCell ref="AF71:AF72"/>
    <mergeCell ref="B65:B66"/>
    <mergeCell ref="D65:D66"/>
    <mergeCell ref="E65:E66"/>
    <mergeCell ref="Z65:Z66"/>
    <mergeCell ref="L66:M66"/>
    <mergeCell ref="Q66:R66"/>
    <mergeCell ref="T66:U66"/>
    <mergeCell ref="AE65:AE66"/>
    <mergeCell ref="B69:D69"/>
    <mergeCell ref="B71:B72"/>
    <mergeCell ref="D71:D72"/>
    <mergeCell ref="E71:E72"/>
    <mergeCell ref="AF67:AG68"/>
    <mergeCell ref="J69:AD69"/>
    <mergeCell ref="AF70:AG70"/>
    <mergeCell ref="T71:U71"/>
    <mergeCell ref="AE71:AE72"/>
    <mergeCell ref="Z71:Z72"/>
  </mergeCells>
  <conditionalFormatting sqref="AD74:AD75 AD58:AD62 AD14:AD15 AD77:AD78">
    <cfRule type="cellIs" priority="1" dxfId="37" operator="equal" stopIfTrue="1">
      <formula>1</formula>
    </cfRule>
  </conditionalFormatting>
  <conditionalFormatting sqref="AD41:AD42 AD47:AD48 AD65:AD66 AD71:AD72 P29:P30 P11:P12 P23:P24 AD5:AD6 AD11:AD12 AD23:AD24 AD29:AD30 K29:K30 K11:K12 K23:K24">
    <cfRule type="cellIs" priority="2" dxfId="38" operator="equal" stopIfTrue="1">
      <formula>1</formula>
    </cfRule>
  </conditionalFormatting>
  <conditionalFormatting sqref="V50:V51 V74:V75 V71:V72 V47:V48 N77:N78 N53:N54">
    <cfRule type="cellIs" priority="3" dxfId="39" operator="equal" stopIfTrue="1">
      <formula>1</formula>
    </cfRule>
  </conditionalFormatting>
  <conditionalFormatting sqref="N50:N51 N74:N75 N71:N72 N47:N48 V77:V78 V53:V54">
    <cfRule type="cellIs" priority="4" dxfId="41" operator="equal" stopIfTrue="1">
      <formula>1</formula>
    </cfRule>
  </conditionalFormatting>
  <conditionalFormatting sqref="V58:V62 P28 P5:P6 P34:P38">
    <cfRule type="cellIs" priority="5" dxfId="39" operator="equal" stopIfTrue="1">
      <formula>1</formula>
    </cfRule>
  </conditionalFormatting>
  <conditionalFormatting sqref="N58:N62 K28 K5:K6 K34:K38">
    <cfRule type="cellIs" priority="6" dxfId="40" operator="equal" stopIfTrue="1">
      <formula>1</formula>
    </cfRule>
  </conditionalFormatting>
  <conditionalFormatting sqref="X11:X12">
    <cfRule type="cellIs" priority="7" dxfId="38" operator="equal" stopIfTrue="1">
      <formula>"""0"""</formula>
    </cfRule>
  </conditionalFormatting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 分数の勉強</dc:title>
  <dc:subject/>
  <dc:creator>横浜市中区本牧町１    ：     並木元義</dc:creator>
  <cp:keywords/>
  <dc:description>著作権は並木に有りますので、無断で貸与しないこと。</dc:description>
  <cp:lastModifiedBy>namiki</cp:lastModifiedBy>
  <cp:lastPrinted>2012-07-10T01:11:35Z</cp:lastPrinted>
  <dcterms:created xsi:type="dcterms:W3CDTF">2006-02-04T14:29:54Z</dcterms:created>
  <dcterms:modified xsi:type="dcterms:W3CDTF">2013-03-24T10:32:27Z</dcterms:modified>
  <cp:category/>
  <cp:version/>
  <cp:contentType/>
  <cp:contentStatus/>
</cp:coreProperties>
</file>